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24815\Desktop\"/>
    </mc:Choice>
  </mc:AlternateContent>
  <xr:revisionPtr revIDLastSave="0" documentId="13_ncr:1_{3AB4CEEA-6D16-474E-A5F8-A70D6223671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学风通报" sheetId="1" r:id="rId1"/>
    <sheet name="学院排名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6" i="1" l="1"/>
  <c r="M46" i="1"/>
  <c r="L46" i="1"/>
  <c r="N45" i="1"/>
  <c r="M45" i="1"/>
  <c r="M47" i="1" s="1"/>
  <c r="L45" i="1"/>
  <c r="L47" i="1" s="1"/>
  <c r="N43" i="1"/>
  <c r="M43" i="1"/>
  <c r="M44" i="1" s="1"/>
  <c r="L43" i="1"/>
  <c r="M42" i="1"/>
  <c r="N41" i="1"/>
  <c r="M41" i="1"/>
  <c r="L41" i="1"/>
  <c r="N40" i="1"/>
  <c r="M40" i="1"/>
  <c r="L40" i="1"/>
  <c r="L39" i="1"/>
  <c r="N38" i="1"/>
  <c r="M38" i="1"/>
  <c r="L38" i="1"/>
  <c r="N37" i="1"/>
  <c r="M37" i="1"/>
  <c r="M39" i="1" s="1"/>
  <c r="L37" i="1"/>
  <c r="N35" i="1"/>
  <c r="M35" i="1"/>
  <c r="L35" i="1"/>
  <c r="N34" i="1"/>
  <c r="M34" i="1"/>
  <c r="M36" i="1" s="1"/>
  <c r="L34" i="1"/>
  <c r="L36" i="1" s="1"/>
  <c r="N32" i="1"/>
  <c r="M32" i="1"/>
  <c r="M33" i="1" s="1"/>
  <c r="L32" i="1"/>
  <c r="N31" i="1"/>
  <c r="M31" i="1"/>
  <c r="L31" i="1"/>
  <c r="L33" i="1" s="1"/>
  <c r="N29" i="1"/>
  <c r="M29" i="1"/>
  <c r="M30" i="1" s="1"/>
  <c r="L29" i="1"/>
  <c r="L30" i="1" s="1"/>
  <c r="L28" i="1"/>
  <c r="N27" i="1"/>
  <c r="M27" i="1"/>
  <c r="L27" i="1"/>
  <c r="N26" i="1"/>
  <c r="M26" i="1"/>
  <c r="M28" i="1" s="1"/>
  <c r="L26" i="1"/>
  <c r="N24" i="1"/>
  <c r="M24" i="1"/>
  <c r="M25" i="1" s="1"/>
  <c r="L24" i="1"/>
  <c r="L25" i="1" s="1"/>
  <c r="N22" i="1"/>
  <c r="M22" i="1"/>
  <c r="M23" i="1" s="1"/>
  <c r="L22" i="1"/>
  <c r="L23" i="1" s="1"/>
  <c r="N20" i="1"/>
  <c r="M20" i="1"/>
  <c r="M21" i="1" s="1"/>
  <c r="L20" i="1"/>
  <c r="L21" i="1" s="1"/>
  <c r="N18" i="1"/>
  <c r="M18" i="1"/>
  <c r="L18" i="1"/>
  <c r="N17" i="1"/>
  <c r="M17" i="1"/>
  <c r="L17" i="1"/>
  <c r="N15" i="1"/>
  <c r="M15" i="1"/>
  <c r="L15" i="1"/>
  <c r="N14" i="1"/>
  <c r="M14" i="1"/>
  <c r="L14" i="1"/>
  <c r="L16" i="1" s="1"/>
  <c r="N12" i="1"/>
  <c r="M12" i="1"/>
  <c r="M13" i="1" s="1"/>
  <c r="L12" i="1"/>
  <c r="L13" i="1" s="1"/>
  <c r="N10" i="1"/>
  <c r="M10" i="1"/>
  <c r="L10" i="1"/>
  <c r="N9" i="1"/>
  <c r="M9" i="1"/>
  <c r="L9" i="1"/>
  <c r="N7" i="1"/>
  <c r="M7" i="1"/>
  <c r="L7" i="1"/>
  <c r="N6" i="1"/>
  <c r="M6" i="1"/>
  <c r="L6" i="1"/>
  <c r="N4" i="1"/>
  <c r="M4" i="1"/>
  <c r="L4" i="1"/>
  <c r="N3" i="1"/>
  <c r="M3" i="1"/>
  <c r="L3" i="1"/>
  <c r="L5" i="1" l="1"/>
  <c r="L11" i="1"/>
  <c r="M16" i="1"/>
  <c r="L19" i="1"/>
  <c r="M19" i="1"/>
  <c r="L8" i="1"/>
  <c r="M8" i="1"/>
  <c r="M5" i="1"/>
  <c r="M11" i="1"/>
  <c r="F16" i="2"/>
  <c r="F8" i="2"/>
  <c r="F18" i="2"/>
  <c r="F5" i="2"/>
  <c r="F12" i="2"/>
  <c r="F20" i="2"/>
  <c r="F9" i="2"/>
  <c r="F19" i="2"/>
  <c r="F14" i="2"/>
  <c r="F4" i="2"/>
  <c r="F17" i="2"/>
  <c r="F13" i="2"/>
  <c r="F11" i="2"/>
  <c r="F10" i="2"/>
  <c r="F7" i="2"/>
  <c r="F6" i="2"/>
  <c r="F15" i="2"/>
</calcChain>
</file>

<file path=xl/sharedStrings.xml><?xml version="1.0" encoding="utf-8"?>
<sst xmlns="http://schemas.openxmlformats.org/spreadsheetml/2006/main" count="241" uniqueCount="159">
  <si>
    <t>学院</t>
  </si>
  <si>
    <t>班级</t>
  </si>
  <si>
    <t>抽查课室号</t>
  </si>
  <si>
    <t>抽查时段</t>
  </si>
  <si>
    <t>分班迟到人数</t>
  </si>
  <si>
    <t>应到人数</t>
  </si>
  <si>
    <t>实到人数</t>
  </si>
  <si>
    <t>请假人数</t>
  </si>
  <si>
    <t>吃早餐数</t>
  </si>
  <si>
    <t>玩手机数</t>
  </si>
  <si>
    <t>交头接耳数</t>
  </si>
  <si>
    <t>迟到率</t>
  </si>
  <si>
    <t>出勤率</t>
  </si>
  <si>
    <t>不文明现象率</t>
  </si>
  <si>
    <t>合计</t>
  </si>
  <si>
    <t>法学院</t>
  </si>
  <si>
    <t>会计学院</t>
  </si>
  <si>
    <t>无</t>
  </si>
  <si>
    <t>排名</t>
  </si>
  <si>
    <t>备注</t>
    <phoneticPr fontId="8" type="noConversion"/>
  </si>
  <si>
    <t>金融学院</t>
    <phoneticPr fontId="8" type="noConversion"/>
  </si>
  <si>
    <t>公共管理学院</t>
    <phoneticPr fontId="8" type="noConversion"/>
  </si>
  <si>
    <t>统计与数据科学学院</t>
    <phoneticPr fontId="8" type="noConversion"/>
  </si>
  <si>
    <t>大数据与人工智能学院</t>
    <phoneticPr fontId="8" type="noConversion"/>
  </si>
  <si>
    <t>人文与传播学院（网络传播学院、出版学院）</t>
    <phoneticPr fontId="8" type="noConversion"/>
  </si>
  <si>
    <t>财政税务学院（税务师学院）</t>
    <phoneticPr fontId="8" type="noConversion"/>
  </si>
  <si>
    <t>工商管理学院（粤商学院、创新创业学院）</t>
    <phoneticPr fontId="8" type="noConversion"/>
  </si>
  <si>
    <t>备注</t>
  </si>
  <si>
    <t>查课人</t>
  </si>
  <si>
    <t>徐显钧</t>
  </si>
  <si>
    <t>文化旅游学院</t>
  </si>
  <si>
    <t>文化旅游学院</t>
    <phoneticPr fontId="8" type="noConversion"/>
  </si>
  <si>
    <t>人力资源学院</t>
    <phoneticPr fontId="8" type="noConversion"/>
  </si>
  <si>
    <t>国际商学院</t>
    <phoneticPr fontId="8" type="noConversion"/>
  </si>
  <si>
    <t>湾区影视产业学院</t>
    <phoneticPr fontId="8" type="noConversion"/>
  </si>
  <si>
    <t>经济学院</t>
    <phoneticPr fontId="8" type="noConversion"/>
  </si>
  <si>
    <t>法学院</t>
    <phoneticPr fontId="8" type="noConversion"/>
  </si>
  <si>
    <t>会计学院</t>
    <phoneticPr fontId="8" type="noConversion"/>
  </si>
  <si>
    <t>外国语学院</t>
    <phoneticPr fontId="8" type="noConversion"/>
  </si>
  <si>
    <t>地理与环境经济学院</t>
    <phoneticPr fontId="8" type="noConversion"/>
  </si>
  <si>
    <t>体育学院</t>
    <phoneticPr fontId="8" type="noConversion"/>
  </si>
  <si>
    <t>未在佛山校区开课</t>
    <phoneticPr fontId="8" type="noConversion"/>
  </si>
  <si>
    <t>艺术与设计学院</t>
    <phoneticPr fontId="8" type="noConversion"/>
  </si>
  <si>
    <t>无</t>
    <phoneticPr fontId="8" type="noConversion"/>
  </si>
  <si>
    <t>公共管理学院</t>
  </si>
  <si>
    <t>笃行楼501</t>
  </si>
  <si>
    <t>大课堂迟到备注：</t>
    <phoneticPr fontId="8" type="noConversion"/>
  </si>
  <si>
    <t>励学楼410</t>
  </si>
  <si>
    <t>李琬曈</t>
  </si>
  <si>
    <t>笃行楼316</t>
  </si>
  <si>
    <t>陈依妮</t>
  </si>
  <si>
    <t>林烜伊</t>
  </si>
  <si>
    <t>邱婧铭</t>
  </si>
  <si>
    <t>张莹婷</t>
  </si>
  <si>
    <t>2025-2026学年第二学期第二周学院迟到率汇总</t>
    <phoneticPr fontId="8" type="noConversion"/>
  </si>
  <si>
    <t>2025-2026学年第二学期第二周学院出勤率汇总</t>
    <phoneticPr fontId="8" type="noConversion"/>
  </si>
  <si>
    <t>第2周学风通报表</t>
    <phoneticPr fontId="8" type="noConversion"/>
  </si>
  <si>
    <t>统计与数据科学学院</t>
  </si>
  <si>
    <t>24应用统计学1班</t>
  </si>
  <si>
    <t>2026年3月12日星期四第1、2节</t>
  </si>
  <si>
    <t>前排就座率低，课堂秩序良好，抬头率低</t>
  </si>
  <si>
    <t>25应用统计学1班</t>
  </si>
  <si>
    <t>笃行楼503</t>
  </si>
  <si>
    <t>2026年3月12日星期四第9、10节</t>
  </si>
  <si>
    <t>前排就座率良好，抬头率一般</t>
  </si>
  <si>
    <t>财政税务学院（税务师学院）</t>
  </si>
  <si>
    <t>25税收学1班</t>
  </si>
  <si>
    <t>笃行楼405</t>
  </si>
  <si>
    <t>2026年3月9日星期一第9、10节</t>
  </si>
  <si>
    <t>前排就座率高，抬头率高，课堂秩序良好</t>
  </si>
  <si>
    <t>24税收学（税务师）1班</t>
  </si>
  <si>
    <t>2026年3月12日星期四第5、6节</t>
  </si>
  <si>
    <t>前排就坐率低，抬头率低，课堂秩序良好</t>
  </si>
  <si>
    <t>地理与环境经济学院</t>
  </si>
  <si>
    <t>25人文地理与城乡规划（空间智能技术）1班</t>
  </si>
  <si>
    <t>笃行楼402</t>
  </si>
  <si>
    <t>2026年3月9日星期一第1、2节</t>
  </si>
  <si>
    <t>前排就座率较高，课堂秩序较好，抬头率一般</t>
  </si>
  <si>
    <t>24人文地理与城乡规划1班</t>
  </si>
  <si>
    <t>笃行楼404</t>
  </si>
  <si>
    <r>
      <t>202</t>
    </r>
    <r>
      <rPr>
        <sz val="14"/>
        <color theme="1"/>
        <rFont val="宋体"/>
        <family val="3"/>
        <charset val="134"/>
        <scheme val="minor"/>
      </rPr>
      <t>6</t>
    </r>
    <r>
      <rPr>
        <sz val="14"/>
        <color theme="1"/>
        <rFont val="宋体"/>
        <family val="3"/>
        <charset val="134"/>
        <scheme val="minor"/>
      </rPr>
      <t>年</t>
    </r>
    <r>
      <rPr>
        <sz val="14"/>
        <color theme="1"/>
        <rFont val="宋体"/>
        <family val="3"/>
        <charset val="134"/>
        <scheme val="minor"/>
      </rPr>
      <t>3</t>
    </r>
    <r>
      <rPr>
        <sz val="14"/>
        <color theme="1"/>
        <rFont val="宋体"/>
        <family val="3"/>
        <charset val="134"/>
        <scheme val="minor"/>
      </rPr>
      <t>月</t>
    </r>
    <r>
      <rPr>
        <sz val="14"/>
        <color theme="1"/>
        <rFont val="宋体"/>
        <family val="3"/>
        <charset val="134"/>
        <scheme val="minor"/>
      </rPr>
      <t>13</t>
    </r>
    <r>
      <rPr>
        <sz val="14"/>
        <color theme="1"/>
        <rFont val="宋体"/>
        <family val="3"/>
        <charset val="134"/>
        <scheme val="minor"/>
      </rPr>
      <t>日星期五第</t>
    </r>
    <r>
      <rPr>
        <sz val="14"/>
        <color theme="1"/>
        <rFont val="宋体"/>
        <family val="3"/>
        <charset val="134"/>
        <scheme val="minor"/>
      </rPr>
      <t>1、2</t>
    </r>
    <r>
      <rPr>
        <sz val="14"/>
        <color theme="1"/>
        <rFont val="宋体"/>
        <family val="3"/>
        <charset val="134"/>
        <scheme val="minor"/>
      </rPr>
      <t>节</t>
    </r>
  </si>
  <si>
    <t>前排就坐率：高，抬头率高，听课认真</t>
  </si>
  <si>
    <t>24土地资源管理（智慧国土与空间规划）1班</t>
  </si>
  <si>
    <r>
      <t>202</t>
    </r>
    <r>
      <rPr>
        <sz val="14"/>
        <color theme="1"/>
        <rFont val="宋体"/>
        <family val="3"/>
        <charset val="134"/>
        <scheme val="minor"/>
      </rPr>
      <t>6</t>
    </r>
    <r>
      <rPr>
        <sz val="14"/>
        <color theme="1"/>
        <rFont val="宋体"/>
        <family val="3"/>
        <charset val="134"/>
        <scheme val="minor"/>
      </rPr>
      <t>年</t>
    </r>
    <r>
      <rPr>
        <sz val="14"/>
        <color theme="1"/>
        <rFont val="宋体"/>
        <family val="3"/>
        <charset val="134"/>
        <scheme val="minor"/>
      </rPr>
      <t>3</t>
    </r>
    <r>
      <rPr>
        <sz val="14"/>
        <color theme="1"/>
        <rFont val="宋体"/>
        <family val="3"/>
        <charset val="134"/>
        <scheme val="minor"/>
      </rPr>
      <t>月</t>
    </r>
    <r>
      <rPr>
        <sz val="14"/>
        <color theme="1"/>
        <rFont val="宋体"/>
        <family val="3"/>
        <charset val="134"/>
        <scheme val="minor"/>
      </rPr>
      <t>10</t>
    </r>
    <r>
      <rPr>
        <sz val="14"/>
        <color theme="1"/>
        <rFont val="宋体"/>
        <family val="3"/>
        <charset val="134"/>
        <scheme val="minor"/>
      </rPr>
      <t>日星期二第</t>
    </r>
    <r>
      <rPr>
        <sz val="14"/>
        <color theme="1"/>
        <rFont val="宋体"/>
        <family val="3"/>
        <charset val="134"/>
        <scheme val="minor"/>
      </rPr>
      <t>1、2</t>
    </r>
    <r>
      <rPr>
        <sz val="14"/>
        <color theme="1"/>
        <rFont val="宋体"/>
        <family val="3"/>
        <charset val="134"/>
        <scheme val="minor"/>
      </rPr>
      <t>节</t>
    </r>
  </si>
  <si>
    <t>课堂互动多，同学们专心上课</t>
  </si>
  <si>
    <t>经济学院</t>
  </si>
  <si>
    <t>24数字经济1班</t>
  </si>
  <si>
    <t>笃行楼304</t>
  </si>
  <si>
    <t>2026年3月11日星期三第5、6节</t>
  </si>
  <si>
    <t>前排就座率高，课堂秩序良好，抬头率高</t>
  </si>
  <si>
    <t>25国际经济与贸易3班</t>
  </si>
  <si>
    <t>笃行楼413</t>
  </si>
  <si>
    <t>抬头率高，课堂秩序好，师生互动多</t>
  </si>
  <si>
    <t>湾区影视产业学院</t>
  </si>
  <si>
    <t>24播音与主持艺术2班</t>
  </si>
  <si>
    <t>笃行楼314</t>
  </si>
  <si>
    <t>前排就座率高，课堂秩序良好，抬头率中</t>
  </si>
  <si>
    <t>25广播电视编导1班</t>
  </si>
  <si>
    <t>笃行楼214</t>
  </si>
  <si>
    <t>前排就座率低，抬头率中，课堂秩序良好</t>
  </si>
  <si>
    <t>国际商学院</t>
  </si>
  <si>
    <t>24供应链管理1班</t>
  </si>
  <si>
    <t>笃行楼202</t>
  </si>
  <si>
    <t>2026年3月10日星期二第9、10节</t>
  </si>
  <si>
    <t>前排就坐率良好，同学专注度较高，课堂秩序良好</t>
  </si>
  <si>
    <t>魏欣</t>
  </si>
  <si>
    <t>艺术与设计学院</t>
  </si>
  <si>
    <t>25动画1班</t>
  </si>
  <si>
    <t>笃行楼513</t>
  </si>
  <si>
    <t>人力资源学院</t>
  </si>
  <si>
    <t>23人力资源管理(人才开发与管理方向)1班</t>
  </si>
  <si>
    <t>励学楼204</t>
  </si>
  <si>
    <t>前排就座率低，课堂秩序良好，抬头率中</t>
  </si>
  <si>
    <t>人文与传播学院（网络传播学院、出版学院）</t>
  </si>
  <si>
    <t>24汉语言文学1班</t>
  </si>
  <si>
    <t>励学楼210</t>
  </si>
  <si>
    <t>2026年3月11日星期三第3、4节</t>
  </si>
  <si>
    <t>前排就坐率低，课堂秩序良好，玩手机人数偏多</t>
  </si>
  <si>
    <t>吴钰均</t>
  </si>
  <si>
    <t>25网络与新媒体1班</t>
  </si>
  <si>
    <t>励学楼314</t>
  </si>
  <si>
    <t>2026年3月9日星期一第5、6节</t>
  </si>
  <si>
    <t>24旅游管理（数字文旅投资与运营）1班</t>
  </si>
  <si>
    <t>笃行楼118</t>
  </si>
  <si>
    <t>2026年3月10日星期二第1、2节</t>
  </si>
  <si>
    <t>前排就坐率低</t>
  </si>
  <si>
    <t>大数据与人工智能学院</t>
  </si>
  <si>
    <t>24计算机科学与技术2班</t>
  </si>
  <si>
    <t>前排就坐率高，抬头率高，课堂秩序良好</t>
  </si>
  <si>
    <t>25计算机科学与技术1班</t>
  </si>
  <si>
    <t>笃行楼205</t>
  </si>
  <si>
    <t>前排就坐率优，同学专注度高，课堂秩序良好</t>
  </si>
  <si>
    <t>工商管理学院（粤商学院、创新创业学院）</t>
  </si>
  <si>
    <t>24物流管理（数智供应链）1班</t>
  </si>
  <si>
    <t>笃行楼401</t>
  </si>
  <si>
    <t>2026年3月11日星期三第9、10节</t>
  </si>
  <si>
    <t>前排就坐率较低，课堂秩序一般，抬头率较高</t>
  </si>
  <si>
    <t>24创业管理1班</t>
  </si>
  <si>
    <t>笃行楼201</t>
  </si>
  <si>
    <t>前排就座率中，抬头率高，课堂秩序良好</t>
  </si>
  <si>
    <t>金融学院</t>
  </si>
  <si>
    <t>24金融学1班</t>
  </si>
  <si>
    <t>笃行楼507</t>
  </si>
  <si>
    <t>前排就座率高，课堂秩序较好，抬头率较高</t>
  </si>
  <si>
    <t>24金融学3班</t>
  </si>
  <si>
    <t>外国语学院</t>
  </si>
  <si>
    <t>25日语1班</t>
  </si>
  <si>
    <t>前排就坐率高，课堂秩序良好，抬头率高</t>
  </si>
  <si>
    <t>25商务英语2班</t>
  </si>
  <si>
    <r>
      <rPr>
        <sz val="14"/>
        <color theme="1"/>
        <rFont val="宋体"/>
        <family val="3"/>
        <charset val="134"/>
        <scheme val="minor"/>
      </rPr>
      <t>笃行楼3</t>
    </r>
    <r>
      <rPr>
        <sz val="14"/>
        <color theme="1"/>
        <rFont val="宋体"/>
        <family val="3"/>
        <charset val="134"/>
        <scheme val="minor"/>
      </rPr>
      <t>02</t>
    </r>
  </si>
  <si>
    <r>
      <rPr>
        <sz val="14"/>
        <color theme="1"/>
        <rFont val="宋体"/>
        <family val="3"/>
        <charset val="134"/>
        <scheme val="minor"/>
      </rPr>
      <t>202</t>
    </r>
    <r>
      <rPr>
        <sz val="14"/>
        <color theme="1"/>
        <rFont val="宋体"/>
        <family val="3"/>
        <charset val="134"/>
        <scheme val="minor"/>
      </rPr>
      <t>6</t>
    </r>
    <r>
      <rPr>
        <sz val="14"/>
        <color theme="1"/>
        <rFont val="宋体"/>
        <family val="3"/>
        <charset val="134"/>
        <scheme val="minor"/>
      </rPr>
      <t>年</t>
    </r>
    <r>
      <rPr>
        <sz val="14"/>
        <color theme="1"/>
        <rFont val="宋体"/>
        <family val="3"/>
        <charset val="134"/>
        <scheme val="minor"/>
      </rPr>
      <t>3</t>
    </r>
    <r>
      <rPr>
        <sz val="14"/>
        <color theme="1"/>
        <rFont val="宋体"/>
        <family val="3"/>
        <charset val="134"/>
        <scheme val="minor"/>
      </rPr>
      <t>月</t>
    </r>
    <r>
      <rPr>
        <sz val="14"/>
        <color theme="1"/>
        <rFont val="宋体"/>
        <family val="3"/>
        <charset val="134"/>
        <scheme val="minor"/>
      </rPr>
      <t>13</t>
    </r>
    <r>
      <rPr>
        <sz val="14"/>
        <color theme="1"/>
        <rFont val="宋体"/>
        <family val="3"/>
        <charset val="134"/>
        <scheme val="minor"/>
      </rPr>
      <t>日星期五第</t>
    </r>
    <r>
      <rPr>
        <sz val="14"/>
        <color theme="1"/>
        <rFont val="宋体"/>
        <family val="3"/>
        <charset val="134"/>
        <scheme val="minor"/>
      </rPr>
      <t>1、2</t>
    </r>
    <r>
      <rPr>
        <sz val="14"/>
        <color theme="1"/>
        <rFont val="宋体"/>
        <family val="3"/>
        <charset val="134"/>
        <scheme val="minor"/>
      </rPr>
      <t>节</t>
    </r>
  </si>
  <si>
    <t>前排就坐率：较高，抬头率高，课堂秩序良好</t>
  </si>
  <si>
    <t>25法学（海外利益安全）1班</t>
  </si>
  <si>
    <t>笃行楼406</t>
  </si>
  <si>
    <t>前排就座率中，课堂秩序良好，抬头率中</t>
  </si>
  <si>
    <t>25财务管理2班</t>
  </si>
  <si>
    <t>励学楼213</t>
  </si>
  <si>
    <t>25审计学（信息系统审计方向）1班</t>
  </si>
  <si>
    <t>前排就坐率较高，课堂秩序较好，抬头率较高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</si>
</sst>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宋体"/>
      <charset val="134"/>
      <scheme val="minor"/>
    </font>
    <font>
      <b/>
      <sz val="18"/>
      <color rgb="FF000000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16"/>
      <color rgb="FF000000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8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indexed="8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4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name val="宋体"/>
      <family val="3"/>
      <charset val="134"/>
    </font>
    <font>
      <b/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6" fillId="0" borderId="3" applyBorder="0">
      <alignment horizontal="center" vertical="center"/>
    </xf>
    <xf numFmtId="0" fontId="7" fillId="0" borderId="1" applyFont="0">
      <alignment horizontal="center" vertical="center"/>
    </xf>
    <xf numFmtId="0" fontId="7" fillId="0" borderId="1" applyFont="0" applyAlignment="0">
      <alignment horizontal="center" vertical="center"/>
    </xf>
    <xf numFmtId="9" fontId="12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10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>
      <alignment vertical="center"/>
    </xf>
    <xf numFmtId="0" fontId="0" fillId="0" borderId="0" xfId="0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0" fillId="2" borderId="0" xfId="0" applyFill="1">
      <alignment vertical="center"/>
    </xf>
    <xf numFmtId="0" fontId="10" fillId="0" borderId="1" xfId="0" applyFont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10" fontId="6" fillId="0" borderId="1" xfId="4" applyNumberFormat="1" applyFont="1" applyBorder="1">
      <alignment vertical="center"/>
    </xf>
    <xf numFmtId="0" fontId="10" fillId="0" borderId="10" xfId="1" applyFont="1" applyBorder="1" applyAlignment="1">
      <alignment horizontal="center" vertical="center" wrapText="1"/>
    </xf>
    <xf numFmtId="9" fontId="4" fillId="0" borderId="1" xfId="0" applyNumberFormat="1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9" fontId="4" fillId="0" borderId="11" xfId="0" applyNumberFormat="1" applyFont="1" applyBorder="1">
      <alignment vertical="center"/>
    </xf>
    <xf numFmtId="0" fontId="13" fillId="0" borderId="10" xfId="0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 wrapText="1"/>
    </xf>
    <xf numFmtId="10" fontId="7" fillId="0" borderId="19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9" fontId="7" fillId="0" borderId="19" xfId="0" applyNumberFormat="1" applyFont="1" applyBorder="1" applyAlignment="1">
      <alignment horizontal="center" vertical="center"/>
    </xf>
    <xf numFmtId="10" fontId="7" fillId="0" borderId="20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9" fontId="6" fillId="0" borderId="20" xfId="0" applyNumberFormat="1" applyFont="1" applyBorder="1" applyAlignment="1">
      <alignment horizontal="center" vertical="center"/>
    </xf>
    <xf numFmtId="10" fontId="6" fillId="0" borderId="20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0" fontId="7" fillId="0" borderId="20" xfId="4" applyNumberFormat="1" applyFont="1" applyBorder="1" applyAlignment="1">
      <alignment horizontal="center" vertical="center"/>
    </xf>
    <xf numFmtId="9" fontId="7" fillId="0" borderId="2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4" fillId="0" borderId="13" xfId="3" applyFont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20" xfId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6" fillId="0" borderId="19" xfId="1" applyBorder="1" applyAlignment="1">
      <alignment horizontal="center" vertical="center" wrapText="1"/>
    </xf>
    <xf numFmtId="0" fontId="6" fillId="0" borderId="9" xfId="1" applyBorder="1" applyAlignment="1">
      <alignment horizontal="center" vertical="center" wrapText="1"/>
    </xf>
    <xf numFmtId="0" fontId="6" fillId="0" borderId="10" xfId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4" fillId="0" borderId="19" xfId="1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9" fontId="18" fillId="0" borderId="19" xfId="4" applyFont="1" applyFill="1" applyBorder="1" applyAlignment="1">
      <alignment horizontal="center" vertical="center"/>
    </xf>
    <xf numFmtId="10" fontId="18" fillId="0" borderId="19" xfId="4" applyNumberFormat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0" fillId="0" borderId="0" xfId="0" applyAlignment="1"/>
    <xf numFmtId="0" fontId="4" fillId="0" borderId="20" xfId="0" applyFont="1" applyBorder="1" applyAlignment="1">
      <alignment horizontal="center" vertical="center"/>
    </xf>
    <xf numFmtId="9" fontId="4" fillId="0" borderId="20" xfId="4" applyFont="1" applyFill="1" applyBorder="1" applyAlignment="1">
      <alignment horizontal="center" vertical="center"/>
    </xf>
    <xf numFmtId="10" fontId="4" fillId="0" borderId="20" xfId="4" applyNumberFormat="1" applyFont="1" applyFill="1" applyBorder="1" applyAlignment="1">
      <alignment horizontal="center" vertical="center"/>
    </xf>
    <xf numFmtId="10" fontId="7" fillId="0" borderId="20" xfId="4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10" fontId="16" fillId="0" borderId="20" xfId="4" applyNumberFormat="1" applyFont="1" applyBorder="1" applyAlignment="1">
      <alignment horizontal="center" vertical="center"/>
    </xf>
    <xf numFmtId="9" fontId="16" fillId="0" borderId="20" xfId="4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6" fillId="0" borderId="20" xfId="1" applyBorder="1" applyAlignment="1">
      <alignment vertical="center" wrapText="1"/>
    </xf>
    <xf numFmtId="0" fontId="0" fillId="0" borderId="20" xfId="0" applyBorder="1">
      <alignment vertical="center"/>
    </xf>
    <xf numFmtId="10" fontId="20" fillId="0" borderId="20" xfId="0" applyNumberFormat="1" applyFont="1" applyBorder="1" applyAlignment="1">
      <alignment horizontal="center" vertical="center"/>
    </xf>
    <xf numFmtId="0" fontId="11" fillId="0" borderId="20" xfId="0" applyFont="1" applyBorder="1">
      <alignment vertical="center"/>
    </xf>
    <xf numFmtId="0" fontId="6" fillId="0" borderId="20" xfId="1" applyBorder="1">
      <alignment horizontal="center" vertical="center"/>
    </xf>
    <xf numFmtId="9" fontId="6" fillId="0" borderId="1" xfId="0" applyNumberFormat="1" applyFont="1" applyBorder="1">
      <alignment vertical="center"/>
    </xf>
  </cellXfs>
  <cellStyles count="5">
    <cellStyle name="百分比" xfId="4" builtinId="5"/>
    <cellStyle name="常规" xfId="0" builtinId="0"/>
    <cellStyle name="学院样式" xfId="1" xr:uid="{00000000-0005-0000-0000-000031000000}"/>
    <cellStyle name="样式 1" xfId="2" xr:uid="{00000000-0005-0000-0000-000032000000}"/>
    <cellStyle name="样式 2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58"/>
  <sheetViews>
    <sheetView topLeftCell="A19" zoomScale="60" zoomScaleNormal="60" workbookViewId="0">
      <selection activeCell="B47" sqref="A47:XFD47"/>
    </sheetView>
  </sheetViews>
  <sheetFormatPr defaultColWidth="9" defaultRowHeight="14.4" x14ac:dyDescent="0.25"/>
  <cols>
    <col min="1" max="1" width="68.77734375" style="8" bestFit="1" customWidth="1"/>
    <col min="2" max="2" width="65.21875" bestFit="1" customWidth="1"/>
    <col min="3" max="3" width="19.21875" customWidth="1"/>
    <col min="4" max="4" width="43.21875" bestFit="1" customWidth="1"/>
    <col min="5" max="5" width="22.77734375" bestFit="1" customWidth="1"/>
    <col min="6" max="10" width="15.44140625" customWidth="1"/>
    <col min="11" max="11" width="19.21875" customWidth="1"/>
    <col min="12" max="12" width="11.88671875" bestFit="1" customWidth="1"/>
    <col min="13" max="13" width="13.6640625" style="13" bestFit="1" customWidth="1"/>
    <col min="14" max="14" width="22.77734375" bestFit="1" customWidth="1"/>
    <col min="15" max="15" width="66.77734375" bestFit="1" customWidth="1"/>
    <col min="16" max="16" width="11.88671875" bestFit="1" customWidth="1"/>
    <col min="18" max="18" width="10.77734375"/>
  </cols>
  <sheetData>
    <row r="1" spans="1:18" ht="36.6" x14ac:dyDescent="0.25">
      <c r="A1" s="38" t="s">
        <v>56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8" ht="20.399999999999999" x14ac:dyDescent="0.25">
      <c r="A2" s="11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6" t="s">
        <v>11</v>
      </c>
      <c r="M2" s="15" t="s">
        <v>12</v>
      </c>
      <c r="N2" s="6" t="s">
        <v>13</v>
      </c>
      <c r="O2" s="6" t="s">
        <v>27</v>
      </c>
      <c r="P2" s="6" t="s">
        <v>28</v>
      </c>
      <c r="R2" s="12"/>
    </row>
    <row r="3" spans="1:18" ht="17.7" customHeight="1" x14ac:dyDescent="0.25">
      <c r="A3" s="57" t="s">
        <v>57</v>
      </c>
      <c r="B3" s="33" t="s">
        <v>58</v>
      </c>
      <c r="C3" s="25" t="s">
        <v>47</v>
      </c>
      <c r="D3" s="34" t="s">
        <v>59</v>
      </c>
      <c r="E3" s="34">
        <v>1</v>
      </c>
      <c r="F3" s="34">
        <v>47</v>
      </c>
      <c r="G3" s="34">
        <v>44</v>
      </c>
      <c r="H3" s="34">
        <v>0</v>
      </c>
      <c r="I3" s="34">
        <v>5</v>
      </c>
      <c r="J3" s="34">
        <v>4</v>
      </c>
      <c r="K3" s="34">
        <v>2</v>
      </c>
      <c r="L3" s="35">
        <f t="shared" ref="L3:L7" si="0">E3/F3</f>
        <v>2.1276595744680851E-2</v>
      </c>
      <c r="M3" s="35">
        <f t="shared" ref="M3:M7" si="1">G3/F3</f>
        <v>0.93617021276595747</v>
      </c>
      <c r="N3" s="35">
        <f>12/G3</f>
        <v>0.27272727272727271</v>
      </c>
      <c r="O3" s="29" t="s">
        <v>60</v>
      </c>
      <c r="P3" s="29" t="s">
        <v>50</v>
      </c>
    </row>
    <row r="4" spans="1:18" ht="17.399999999999999" x14ac:dyDescent="0.25">
      <c r="A4" s="57" t="s">
        <v>57</v>
      </c>
      <c r="B4" s="34" t="s">
        <v>61</v>
      </c>
      <c r="C4" s="34" t="s">
        <v>62</v>
      </c>
      <c r="D4" s="34" t="s">
        <v>63</v>
      </c>
      <c r="E4" s="34">
        <v>3</v>
      </c>
      <c r="F4" s="34">
        <v>50</v>
      </c>
      <c r="G4" s="34">
        <v>50</v>
      </c>
      <c r="H4" s="34">
        <v>0</v>
      </c>
      <c r="I4" s="34">
        <v>0</v>
      </c>
      <c r="J4" s="34">
        <v>4</v>
      </c>
      <c r="K4" s="34">
        <v>2</v>
      </c>
      <c r="L4" s="29">
        <f t="shared" si="0"/>
        <v>0.06</v>
      </c>
      <c r="M4" s="29">
        <f t="shared" si="1"/>
        <v>1</v>
      </c>
      <c r="N4" s="29">
        <f>(E4+I4+J4+K4)/G4</f>
        <v>0.18</v>
      </c>
      <c r="O4" s="29" t="s">
        <v>64</v>
      </c>
      <c r="P4" s="29" t="s">
        <v>53</v>
      </c>
    </row>
    <row r="5" spans="1:18" ht="17.399999999999999" x14ac:dyDescent="0.25">
      <c r="A5" s="58"/>
      <c r="B5" s="30" t="s">
        <v>14</v>
      </c>
      <c r="C5" s="30"/>
      <c r="D5" s="30"/>
      <c r="E5" s="30"/>
      <c r="F5" s="30"/>
      <c r="G5" s="30"/>
      <c r="H5" s="30"/>
      <c r="I5" s="30"/>
      <c r="J5" s="30"/>
      <c r="K5" s="30"/>
      <c r="L5" s="32">
        <f>(L3+L4)/2</f>
        <v>4.0638297872340426E-2</v>
      </c>
      <c r="M5" s="32">
        <f>(M3+M4)/2</f>
        <v>0.96808510638297873</v>
      </c>
      <c r="N5" s="29"/>
      <c r="O5" s="31"/>
      <c r="P5" s="31"/>
      <c r="R5" s="12"/>
    </row>
    <row r="6" spans="1:18" ht="17.399999999999999" x14ac:dyDescent="0.25">
      <c r="A6" s="57" t="s">
        <v>65</v>
      </c>
      <c r="B6" s="34" t="s">
        <v>66</v>
      </c>
      <c r="C6" s="34" t="s">
        <v>67</v>
      </c>
      <c r="D6" s="34" t="s">
        <v>68</v>
      </c>
      <c r="E6" s="34">
        <v>0</v>
      </c>
      <c r="F6" s="34">
        <v>59</v>
      </c>
      <c r="G6" s="34">
        <v>54</v>
      </c>
      <c r="H6" s="34">
        <v>0</v>
      </c>
      <c r="I6" s="34">
        <v>0</v>
      </c>
      <c r="J6" s="34">
        <v>4</v>
      </c>
      <c r="K6" s="34">
        <v>0</v>
      </c>
      <c r="L6" s="36">
        <f t="shared" si="0"/>
        <v>0</v>
      </c>
      <c r="M6" s="29">
        <f t="shared" si="1"/>
        <v>0.9152542372881356</v>
      </c>
      <c r="N6" s="29">
        <f t="shared" ref="N6:N7" si="2">(E6+I6+J6+K6)/G6</f>
        <v>7.407407407407407E-2</v>
      </c>
      <c r="O6" s="29" t="s">
        <v>69</v>
      </c>
      <c r="P6" s="29" t="s">
        <v>29</v>
      </c>
    </row>
    <row r="7" spans="1:18" s="37" customFormat="1" ht="17.399999999999999" x14ac:dyDescent="0.25">
      <c r="A7" s="59" t="s">
        <v>65</v>
      </c>
      <c r="B7" s="25" t="s">
        <v>70</v>
      </c>
      <c r="C7" s="26" t="s">
        <v>45</v>
      </c>
      <c r="D7" s="25" t="s">
        <v>71</v>
      </c>
      <c r="E7" s="26">
        <v>0</v>
      </c>
      <c r="F7" s="26">
        <v>39</v>
      </c>
      <c r="G7" s="26">
        <v>32</v>
      </c>
      <c r="H7" s="27">
        <v>0</v>
      </c>
      <c r="I7" s="26">
        <v>0</v>
      </c>
      <c r="J7" s="26">
        <v>4</v>
      </c>
      <c r="K7" s="26">
        <v>0</v>
      </c>
      <c r="L7" s="28">
        <f t="shared" si="0"/>
        <v>0</v>
      </c>
      <c r="M7" s="24">
        <f t="shared" si="1"/>
        <v>0.82051282051282048</v>
      </c>
      <c r="N7" s="24">
        <f t="shared" si="2"/>
        <v>0.125</v>
      </c>
      <c r="O7" s="24" t="s">
        <v>72</v>
      </c>
      <c r="P7" s="29" t="s">
        <v>52</v>
      </c>
    </row>
    <row r="8" spans="1:18" ht="17.399999999999999" x14ac:dyDescent="0.25">
      <c r="A8" s="57"/>
      <c r="B8" s="30" t="s">
        <v>14</v>
      </c>
      <c r="C8" s="30"/>
      <c r="D8" s="30"/>
      <c r="E8" s="30"/>
      <c r="F8" s="30"/>
      <c r="G8" s="30"/>
      <c r="H8" s="30"/>
      <c r="I8" s="30"/>
      <c r="J8" s="30"/>
      <c r="K8" s="30"/>
      <c r="L8" s="31">
        <f>(L6+L7)/2</f>
        <v>0</v>
      </c>
      <c r="M8" s="32">
        <f>(M6+M7)/2</f>
        <v>0.86788352890047804</v>
      </c>
      <c r="N8" s="29"/>
      <c r="O8" s="31"/>
      <c r="P8" s="31"/>
      <c r="R8" s="12"/>
    </row>
    <row r="9" spans="1:18" ht="17.399999999999999" x14ac:dyDescent="0.25">
      <c r="A9" s="57" t="s">
        <v>73</v>
      </c>
      <c r="B9" s="33" t="s">
        <v>74</v>
      </c>
      <c r="C9" s="25" t="s">
        <v>75</v>
      </c>
      <c r="D9" s="34" t="s">
        <v>76</v>
      </c>
      <c r="E9" s="34">
        <v>1</v>
      </c>
      <c r="F9" s="34">
        <v>51</v>
      </c>
      <c r="G9" s="34">
        <v>43</v>
      </c>
      <c r="H9" s="34">
        <v>0</v>
      </c>
      <c r="I9" s="34">
        <v>0</v>
      </c>
      <c r="J9" s="34">
        <v>4</v>
      </c>
      <c r="K9" s="34">
        <v>2</v>
      </c>
      <c r="L9" s="35">
        <f>E9/F9</f>
        <v>1.9607843137254902E-2</v>
      </c>
      <c r="M9" s="35">
        <f>G9/F9</f>
        <v>0.84313725490196079</v>
      </c>
      <c r="N9" s="35">
        <f>7/G9</f>
        <v>0.16279069767441862</v>
      </c>
      <c r="O9" s="29" t="s">
        <v>77</v>
      </c>
      <c r="P9" s="29" t="s">
        <v>48</v>
      </c>
    </row>
    <row r="10" spans="1:18" ht="17.399999999999999" x14ac:dyDescent="0.25">
      <c r="A10" s="57" t="s">
        <v>73</v>
      </c>
      <c r="B10" s="34" t="s">
        <v>78</v>
      </c>
      <c r="C10" s="34" t="s">
        <v>79</v>
      </c>
      <c r="D10" s="34" t="s">
        <v>80</v>
      </c>
      <c r="E10" s="34">
        <v>0</v>
      </c>
      <c r="F10" s="34">
        <v>28</v>
      </c>
      <c r="G10" s="34">
        <v>27</v>
      </c>
      <c r="H10" s="34">
        <v>0</v>
      </c>
      <c r="I10" s="34">
        <v>0</v>
      </c>
      <c r="J10" s="34">
        <v>0</v>
      </c>
      <c r="K10" s="34">
        <v>0</v>
      </c>
      <c r="L10" s="36">
        <f>E10/F10</f>
        <v>0</v>
      </c>
      <c r="M10" s="29">
        <f>G10/F10</f>
        <v>0.9642857142857143</v>
      </c>
      <c r="N10" s="36">
        <f>(E10+I10+J10+K10)/G10</f>
        <v>0</v>
      </c>
      <c r="O10" s="29" t="s">
        <v>81</v>
      </c>
      <c r="P10" s="29" t="s">
        <v>53</v>
      </c>
    </row>
    <row r="11" spans="1:18" ht="17.399999999999999" x14ac:dyDescent="0.25">
      <c r="A11" s="60"/>
      <c r="B11" s="30" t="s">
        <v>14</v>
      </c>
      <c r="C11" s="30"/>
      <c r="D11" s="30"/>
      <c r="E11" s="30"/>
      <c r="F11" s="30"/>
      <c r="G11" s="30"/>
      <c r="H11" s="30"/>
      <c r="I11" s="30"/>
      <c r="J11" s="30"/>
      <c r="K11" s="30"/>
      <c r="L11" s="32">
        <f>(L9+L10)/2</f>
        <v>9.8039215686274508E-3</v>
      </c>
      <c r="M11" s="32">
        <f>(M9+M10)/2</f>
        <v>0.90371148459383754</v>
      </c>
      <c r="N11" s="29"/>
      <c r="O11" s="32"/>
      <c r="P11" s="32"/>
      <c r="R11" s="12"/>
    </row>
    <row r="12" spans="1:18" ht="17.399999999999999" x14ac:dyDescent="0.25">
      <c r="A12" s="57" t="s">
        <v>44</v>
      </c>
      <c r="B12" s="34" t="s">
        <v>82</v>
      </c>
      <c r="C12" s="34" t="s">
        <v>49</v>
      </c>
      <c r="D12" s="34" t="s">
        <v>83</v>
      </c>
      <c r="E12" s="34">
        <v>0</v>
      </c>
      <c r="F12" s="34">
        <v>28</v>
      </c>
      <c r="G12" s="34">
        <v>28</v>
      </c>
      <c r="H12" s="34">
        <v>0</v>
      </c>
      <c r="I12" s="34">
        <v>0</v>
      </c>
      <c r="J12" s="34">
        <v>0</v>
      </c>
      <c r="K12" s="34">
        <v>0</v>
      </c>
      <c r="L12" s="36">
        <f>E12/F12</f>
        <v>0</v>
      </c>
      <c r="M12" s="29">
        <f>G12/F12</f>
        <v>1</v>
      </c>
      <c r="N12" s="36">
        <f>(E12+I12+J12+K12)/G12</f>
        <v>0</v>
      </c>
      <c r="O12" s="29" t="s">
        <v>84</v>
      </c>
      <c r="P12" s="29" t="s">
        <v>51</v>
      </c>
    </row>
    <row r="13" spans="1:18" ht="17.399999999999999" x14ac:dyDescent="0.25">
      <c r="A13" s="61"/>
      <c r="B13" s="30" t="s">
        <v>14</v>
      </c>
      <c r="C13" s="30"/>
      <c r="D13" s="30"/>
      <c r="E13" s="30"/>
      <c r="F13" s="30"/>
      <c r="G13" s="30"/>
      <c r="H13" s="30"/>
      <c r="I13" s="30"/>
      <c r="J13" s="30"/>
      <c r="K13" s="30"/>
      <c r="L13" s="31">
        <f>L12</f>
        <v>0</v>
      </c>
      <c r="M13" s="32">
        <f>M12</f>
        <v>1</v>
      </c>
      <c r="N13" s="29"/>
      <c r="O13" s="32"/>
      <c r="P13" s="32"/>
      <c r="R13" s="12"/>
    </row>
    <row r="14" spans="1:18" ht="17.399999999999999" x14ac:dyDescent="0.25">
      <c r="A14" s="59" t="s">
        <v>85</v>
      </c>
      <c r="B14" s="34" t="s">
        <v>86</v>
      </c>
      <c r="C14" s="34" t="s">
        <v>87</v>
      </c>
      <c r="D14" s="34" t="s">
        <v>88</v>
      </c>
      <c r="E14" s="34">
        <v>0</v>
      </c>
      <c r="F14" s="34">
        <v>53</v>
      </c>
      <c r="G14" s="34">
        <v>50</v>
      </c>
      <c r="H14" s="34">
        <v>0</v>
      </c>
      <c r="I14" s="34">
        <v>0</v>
      </c>
      <c r="J14" s="34">
        <v>2</v>
      </c>
      <c r="K14" s="34">
        <v>2</v>
      </c>
      <c r="L14" s="36">
        <f t="shared" ref="L14" si="3">E14/F14</f>
        <v>0</v>
      </c>
      <c r="M14" s="29">
        <f t="shared" ref="M14" si="4">G14/F14</f>
        <v>0.94339622641509435</v>
      </c>
      <c r="N14" s="29">
        <f t="shared" ref="N14" si="5">(E14+I14+J14+K14)/G14</f>
        <v>0.08</v>
      </c>
      <c r="O14" s="36" t="s">
        <v>89</v>
      </c>
      <c r="P14" s="36" t="s">
        <v>29</v>
      </c>
      <c r="R14" s="12"/>
    </row>
    <row r="15" spans="1:18" ht="17.399999999999999" x14ac:dyDescent="0.25">
      <c r="A15" s="60"/>
      <c r="B15" s="34" t="s">
        <v>90</v>
      </c>
      <c r="C15" s="34" t="s">
        <v>91</v>
      </c>
      <c r="D15" s="34" t="s">
        <v>63</v>
      </c>
      <c r="E15" s="34">
        <v>0</v>
      </c>
      <c r="F15" s="34">
        <v>57</v>
      </c>
      <c r="G15" s="34">
        <v>56</v>
      </c>
      <c r="H15" s="34">
        <v>0</v>
      </c>
      <c r="I15" s="34">
        <v>0</v>
      </c>
      <c r="J15" s="34">
        <v>3</v>
      </c>
      <c r="K15" s="34">
        <v>4</v>
      </c>
      <c r="L15" s="36">
        <f>E15/F15</f>
        <v>0</v>
      </c>
      <c r="M15" s="29">
        <f>G15/F15</f>
        <v>0.98245614035087714</v>
      </c>
      <c r="N15" s="29">
        <f>(E15+I15+J15+K15)/G15</f>
        <v>0.125</v>
      </c>
      <c r="O15" s="36" t="s">
        <v>92</v>
      </c>
      <c r="P15" s="36" t="s">
        <v>53</v>
      </c>
      <c r="R15" s="12"/>
    </row>
    <row r="16" spans="1:18" ht="15" customHeight="1" x14ac:dyDescent="0.25">
      <c r="A16" s="61"/>
      <c r="B16" s="30" t="s">
        <v>14</v>
      </c>
      <c r="C16" s="30"/>
      <c r="D16" s="30"/>
      <c r="E16" s="30"/>
      <c r="F16" s="30"/>
      <c r="G16" s="30"/>
      <c r="H16" s="30"/>
      <c r="I16" s="30"/>
      <c r="J16" s="30"/>
      <c r="K16" s="30"/>
      <c r="L16" s="31">
        <f>AVERAGE(L14:L15)</f>
        <v>0</v>
      </c>
      <c r="M16" s="32">
        <f>AVERAGE(M14:M15)</f>
        <v>0.96292618338298575</v>
      </c>
      <c r="N16" s="36"/>
      <c r="O16" s="31"/>
      <c r="P16" s="31"/>
      <c r="R16" s="12"/>
    </row>
    <row r="17" spans="1:70" ht="17.399999999999999" x14ac:dyDescent="0.25">
      <c r="A17" s="57" t="s">
        <v>93</v>
      </c>
      <c r="B17" s="34" t="s">
        <v>94</v>
      </c>
      <c r="C17" s="34" t="s">
        <v>95</v>
      </c>
      <c r="D17" s="34" t="s">
        <v>88</v>
      </c>
      <c r="E17" s="34">
        <v>0</v>
      </c>
      <c r="F17" s="34">
        <v>31</v>
      </c>
      <c r="G17" s="34">
        <v>30</v>
      </c>
      <c r="H17" s="34">
        <v>0</v>
      </c>
      <c r="I17" s="34">
        <v>0</v>
      </c>
      <c r="J17" s="34">
        <v>5</v>
      </c>
      <c r="K17" s="34">
        <v>2</v>
      </c>
      <c r="L17" s="36">
        <f>E17/F17</f>
        <v>0</v>
      </c>
      <c r="M17" s="29">
        <f>G17/F17</f>
        <v>0.967741935483871</v>
      </c>
      <c r="N17" s="29">
        <f>(E17+I17+J17+K17)/G17</f>
        <v>0.23333333333333334</v>
      </c>
      <c r="O17" s="36" t="s">
        <v>96</v>
      </c>
      <c r="P17" s="36" t="s">
        <v>50</v>
      </c>
      <c r="R17" s="12"/>
    </row>
    <row r="18" spans="1:70" ht="17.399999999999999" x14ac:dyDescent="0.25">
      <c r="A18" s="57"/>
      <c r="B18" s="34" t="s">
        <v>97</v>
      </c>
      <c r="C18" s="34" t="s">
        <v>98</v>
      </c>
      <c r="D18" s="34" t="s">
        <v>63</v>
      </c>
      <c r="E18" s="34">
        <v>0</v>
      </c>
      <c r="F18" s="34">
        <v>23</v>
      </c>
      <c r="G18" s="34">
        <v>20</v>
      </c>
      <c r="H18" s="34">
        <v>0</v>
      </c>
      <c r="I18" s="34">
        <v>0</v>
      </c>
      <c r="J18" s="34">
        <v>3</v>
      </c>
      <c r="K18" s="34">
        <v>0</v>
      </c>
      <c r="L18" s="36">
        <f>E18/F18</f>
        <v>0</v>
      </c>
      <c r="M18" s="29">
        <f>G18/F18</f>
        <v>0.86956521739130432</v>
      </c>
      <c r="N18" s="29">
        <f>(E18+I18+J18+K18)/G18</f>
        <v>0.15</v>
      </c>
      <c r="O18" s="36" t="s">
        <v>99</v>
      </c>
      <c r="P18" s="36" t="s">
        <v>50</v>
      </c>
      <c r="R18" s="12"/>
    </row>
    <row r="19" spans="1:70" ht="17.399999999999999" x14ac:dyDescent="0.25">
      <c r="A19" s="57"/>
      <c r="B19" s="30" t="s">
        <v>14</v>
      </c>
      <c r="C19" s="30"/>
      <c r="D19" s="30"/>
      <c r="E19" s="30"/>
      <c r="F19" s="30"/>
      <c r="G19" s="30"/>
      <c r="H19" s="30"/>
      <c r="I19" s="30"/>
      <c r="J19" s="30"/>
      <c r="K19" s="30"/>
      <c r="L19" s="31">
        <f>AVERAGE(L17:L18)</f>
        <v>0</v>
      </c>
      <c r="M19" s="32">
        <f>AVERAGE(M17:M18)</f>
        <v>0.9186535764375876</v>
      </c>
      <c r="N19" s="36"/>
      <c r="O19" s="31"/>
      <c r="P19" s="31"/>
      <c r="R19" s="12"/>
    </row>
    <row r="20" spans="1:70" ht="17.399999999999999" x14ac:dyDescent="0.25">
      <c r="A20" s="59" t="s">
        <v>100</v>
      </c>
      <c r="B20" s="34" t="s">
        <v>101</v>
      </c>
      <c r="C20" s="34" t="s">
        <v>102</v>
      </c>
      <c r="D20" s="34" t="s">
        <v>103</v>
      </c>
      <c r="E20" s="34">
        <v>0</v>
      </c>
      <c r="F20" s="34">
        <v>17</v>
      </c>
      <c r="G20" s="34">
        <v>15</v>
      </c>
      <c r="H20" s="34">
        <v>0</v>
      </c>
      <c r="I20" s="34">
        <v>0</v>
      </c>
      <c r="J20" s="34">
        <v>0</v>
      </c>
      <c r="K20" s="34">
        <v>0</v>
      </c>
      <c r="L20" s="36">
        <f>E20/F20</f>
        <v>0</v>
      </c>
      <c r="M20" s="29">
        <f>G20/F20</f>
        <v>0.88235294117647056</v>
      </c>
      <c r="N20" s="36">
        <f>(E20+I20+J20+K20)/G20</f>
        <v>0</v>
      </c>
      <c r="O20" s="29" t="s">
        <v>104</v>
      </c>
      <c r="P20" s="29" t="s">
        <v>105</v>
      </c>
      <c r="R20" s="12"/>
    </row>
    <row r="21" spans="1:70" ht="17.399999999999999" x14ac:dyDescent="0.25">
      <c r="A21" s="60"/>
      <c r="B21" s="30" t="s">
        <v>14</v>
      </c>
      <c r="C21" s="30"/>
      <c r="D21" s="30"/>
      <c r="E21" s="30"/>
      <c r="F21" s="30"/>
      <c r="G21" s="30"/>
      <c r="H21" s="30"/>
      <c r="I21" s="30"/>
      <c r="J21" s="30"/>
      <c r="K21" s="30"/>
      <c r="L21" s="31">
        <f>AVERAGE(L20:L20)</f>
        <v>0</v>
      </c>
      <c r="M21" s="32">
        <f>AVERAGE(M20:M20)</f>
        <v>0.88235294117647056</v>
      </c>
      <c r="N21" s="36"/>
      <c r="O21" s="32"/>
      <c r="P21" s="32"/>
      <c r="R21" s="12"/>
    </row>
    <row r="22" spans="1:70" ht="17.399999999999999" x14ac:dyDescent="0.25">
      <c r="A22" s="59" t="s">
        <v>106</v>
      </c>
      <c r="B22" s="34" t="s">
        <v>107</v>
      </c>
      <c r="C22" s="34" t="s">
        <v>108</v>
      </c>
      <c r="D22" s="34" t="s">
        <v>68</v>
      </c>
      <c r="E22" s="34">
        <v>0</v>
      </c>
      <c r="F22" s="34">
        <v>34</v>
      </c>
      <c r="G22" s="34">
        <v>33</v>
      </c>
      <c r="H22" s="34">
        <v>0</v>
      </c>
      <c r="I22" s="34">
        <v>0</v>
      </c>
      <c r="J22" s="34">
        <v>0</v>
      </c>
      <c r="K22" s="34">
        <v>2</v>
      </c>
      <c r="L22" s="36">
        <f>E22/F22</f>
        <v>0</v>
      </c>
      <c r="M22" s="29">
        <f>G22/F22</f>
        <v>0.97058823529411764</v>
      </c>
      <c r="N22" s="29">
        <f>(E22+I22+J22+K22)/G22</f>
        <v>6.0606060606060608E-2</v>
      </c>
      <c r="O22" s="29" t="s">
        <v>69</v>
      </c>
      <c r="P22" s="29" t="s">
        <v>29</v>
      </c>
      <c r="R22" s="12"/>
    </row>
    <row r="23" spans="1:70" ht="17.399999999999999" x14ac:dyDescent="0.25">
      <c r="A23" s="61"/>
      <c r="B23" s="30" t="s">
        <v>14</v>
      </c>
      <c r="C23" s="30"/>
      <c r="D23" s="30"/>
      <c r="E23" s="30"/>
      <c r="F23" s="30"/>
      <c r="G23" s="30"/>
      <c r="H23" s="30"/>
      <c r="I23" s="30"/>
      <c r="J23" s="30"/>
      <c r="K23" s="30"/>
      <c r="L23" s="31">
        <f>AVERAGE(L22:L22)</f>
        <v>0</v>
      </c>
      <c r="M23" s="32">
        <f>AVERAGE(M22:M22)</f>
        <v>0.97058823529411764</v>
      </c>
      <c r="N23" s="36"/>
      <c r="O23" s="32"/>
      <c r="P23" s="32"/>
      <c r="R23" s="12"/>
    </row>
    <row r="24" spans="1:70" ht="17.399999999999999" x14ac:dyDescent="0.25">
      <c r="A24" s="59" t="s">
        <v>109</v>
      </c>
      <c r="B24" s="34" t="s">
        <v>110</v>
      </c>
      <c r="C24" s="34" t="s">
        <v>111</v>
      </c>
      <c r="D24" s="34" t="s">
        <v>59</v>
      </c>
      <c r="E24" s="34">
        <v>0</v>
      </c>
      <c r="F24" s="34">
        <v>27</v>
      </c>
      <c r="G24" s="34">
        <v>24</v>
      </c>
      <c r="H24" s="34">
        <v>0</v>
      </c>
      <c r="I24" s="34">
        <v>1</v>
      </c>
      <c r="J24" s="34">
        <v>4</v>
      </c>
      <c r="K24" s="34">
        <v>0</v>
      </c>
      <c r="L24" s="36">
        <f>E24/F24</f>
        <v>0</v>
      </c>
      <c r="M24" s="29">
        <f>G24/F24</f>
        <v>0.88888888888888884</v>
      </c>
      <c r="N24" s="29">
        <f>(E24+I24+J24+K24)/G24</f>
        <v>0.20833333333333334</v>
      </c>
      <c r="O24" s="29" t="s">
        <v>112</v>
      </c>
      <c r="P24" s="29" t="s">
        <v>50</v>
      </c>
    </row>
    <row r="25" spans="1:70" ht="17.399999999999999" x14ac:dyDescent="0.25">
      <c r="A25" s="61"/>
      <c r="B25" s="30" t="s">
        <v>14</v>
      </c>
      <c r="C25" s="30"/>
      <c r="D25" s="30"/>
      <c r="E25" s="30"/>
      <c r="F25" s="30"/>
      <c r="G25" s="30"/>
      <c r="H25" s="30"/>
      <c r="I25" s="30"/>
      <c r="J25" s="30"/>
      <c r="K25" s="30"/>
      <c r="L25" s="31">
        <f>AVERAGE(L24:L24)</f>
        <v>0</v>
      </c>
      <c r="M25" s="32">
        <f>AVERAGE(M24:M24)</f>
        <v>0.88888888888888884</v>
      </c>
      <c r="N25" s="29"/>
      <c r="O25" s="32"/>
      <c r="P25" s="32"/>
    </row>
    <row r="26" spans="1:70" ht="15" customHeight="1" x14ac:dyDescent="0.25">
      <c r="A26" s="64" t="s">
        <v>113</v>
      </c>
      <c r="B26" s="65" t="s">
        <v>114</v>
      </c>
      <c r="C26" s="65" t="s">
        <v>115</v>
      </c>
      <c r="D26" s="65" t="s">
        <v>116</v>
      </c>
      <c r="E26" s="65">
        <v>0</v>
      </c>
      <c r="F26" s="65">
        <v>41</v>
      </c>
      <c r="G26" s="65">
        <v>33</v>
      </c>
      <c r="H26" s="65">
        <v>0</v>
      </c>
      <c r="I26" s="65">
        <v>0</v>
      </c>
      <c r="J26" s="65">
        <v>8</v>
      </c>
      <c r="K26" s="65">
        <v>0</v>
      </c>
      <c r="L26" s="66">
        <f>E26/F26</f>
        <v>0</v>
      </c>
      <c r="M26" s="67">
        <f>G26/F26</f>
        <v>0.80487804878048785</v>
      </c>
      <c r="N26" s="67">
        <f>(E26+I26+J26+K26)/G26</f>
        <v>0.24242424242424243</v>
      </c>
      <c r="O26" s="65" t="s">
        <v>117</v>
      </c>
      <c r="P26" s="65" t="s">
        <v>118</v>
      </c>
      <c r="Q26" s="12"/>
    </row>
    <row r="27" spans="1:70" s="70" customFormat="1" ht="17.399999999999999" x14ac:dyDescent="0.25">
      <c r="A27" s="68"/>
      <c r="B27" s="65" t="s">
        <v>119</v>
      </c>
      <c r="C27" s="65" t="s">
        <v>120</v>
      </c>
      <c r="D27" s="65" t="s">
        <v>121</v>
      </c>
      <c r="E27" s="65">
        <v>0</v>
      </c>
      <c r="F27" s="65">
        <v>41</v>
      </c>
      <c r="G27" s="65">
        <v>39</v>
      </c>
      <c r="H27" s="65">
        <v>1</v>
      </c>
      <c r="I27" s="65">
        <v>0</v>
      </c>
      <c r="J27" s="65">
        <v>3</v>
      </c>
      <c r="K27" s="65">
        <v>0</v>
      </c>
      <c r="L27" s="66">
        <f>E27/F27</f>
        <v>0</v>
      </c>
      <c r="M27" s="67">
        <f>G27/F27</f>
        <v>0.95121951219512191</v>
      </c>
      <c r="N27" s="67">
        <f>(E27+I27+J27+K27)/G27</f>
        <v>7.6923076923076927E-2</v>
      </c>
      <c r="O27" s="65" t="s">
        <v>72</v>
      </c>
      <c r="P27" s="65" t="s">
        <v>52</v>
      </c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</row>
    <row r="28" spans="1:70" ht="17.399999999999999" x14ac:dyDescent="0.25">
      <c r="A28" s="58"/>
      <c r="B28" s="71" t="s">
        <v>14</v>
      </c>
      <c r="C28" s="34"/>
      <c r="D28" s="34"/>
      <c r="E28" s="34"/>
      <c r="F28" s="34"/>
      <c r="G28" s="34"/>
      <c r="H28" s="34"/>
      <c r="I28" s="34"/>
      <c r="J28" s="34"/>
      <c r="K28" s="34"/>
      <c r="L28" s="72">
        <f>AVERAGE(L26:L27)</f>
        <v>0</v>
      </c>
      <c r="M28" s="73">
        <f>AVERAGE(M26:M27)</f>
        <v>0.87804878048780488</v>
      </c>
      <c r="N28" s="74"/>
      <c r="O28" s="34"/>
      <c r="P28" s="34"/>
      <c r="Q28" s="12"/>
    </row>
    <row r="29" spans="1:70" ht="17.399999999999999" x14ac:dyDescent="0.25">
      <c r="A29" s="64" t="s">
        <v>30</v>
      </c>
      <c r="B29" s="65" t="s">
        <v>122</v>
      </c>
      <c r="C29" s="65" t="s">
        <v>123</v>
      </c>
      <c r="D29" s="65" t="s">
        <v>124</v>
      </c>
      <c r="E29" s="65">
        <v>2</v>
      </c>
      <c r="F29" s="65">
        <v>22</v>
      </c>
      <c r="G29" s="65">
        <v>18</v>
      </c>
      <c r="H29" s="65">
        <v>2</v>
      </c>
      <c r="I29" s="65">
        <v>0</v>
      </c>
      <c r="J29" s="65">
        <v>2</v>
      </c>
      <c r="K29" s="65">
        <v>0</v>
      </c>
      <c r="L29" s="67">
        <f>E29/F29</f>
        <v>9.0909090909090912E-2</v>
      </c>
      <c r="M29" s="67">
        <f>G29/F29</f>
        <v>0.81818181818181823</v>
      </c>
      <c r="N29" s="67">
        <f>(E29+I29+J29+K29)/G29</f>
        <v>0.22222222222222221</v>
      </c>
      <c r="O29" s="65" t="s">
        <v>125</v>
      </c>
      <c r="P29" s="65" t="s">
        <v>51</v>
      </c>
      <c r="Q29" s="12"/>
    </row>
    <row r="30" spans="1:70" ht="17.399999999999999" x14ac:dyDescent="0.25">
      <c r="A30" s="68"/>
      <c r="B30" s="71" t="s">
        <v>14</v>
      </c>
      <c r="C30" s="34"/>
      <c r="D30" s="34"/>
      <c r="E30" s="34"/>
      <c r="F30" s="34"/>
      <c r="G30" s="34"/>
      <c r="H30" s="34"/>
      <c r="I30" s="34"/>
      <c r="J30" s="34"/>
      <c r="K30" s="34"/>
      <c r="L30" s="73">
        <f>AVERAGE(L29:L29)</f>
        <v>9.0909090909090912E-2</v>
      </c>
      <c r="M30" s="73">
        <f>AVERAGE(M29:M29)</f>
        <v>0.81818181818181823</v>
      </c>
      <c r="N30" s="74"/>
      <c r="O30" s="34"/>
      <c r="P30" s="34"/>
      <c r="Q30" s="12"/>
    </row>
    <row r="31" spans="1:70" ht="17.55" customHeight="1" x14ac:dyDescent="0.25">
      <c r="A31" s="64" t="s">
        <v>126</v>
      </c>
      <c r="B31" s="65" t="s">
        <v>127</v>
      </c>
      <c r="C31" s="65" t="s">
        <v>75</v>
      </c>
      <c r="D31" s="65" t="s">
        <v>71</v>
      </c>
      <c r="E31" s="65">
        <v>0</v>
      </c>
      <c r="F31" s="65">
        <v>57</v>
      </c>
      <c r="G31" s="65">
        <v>54</v>
      </c>
      <c r="H31" s="65">
        <v>0</v>
      </c>
      <c r="I31" s="65">
        <v>0</v>
      </c>
      <c r="J31" s="65">
        <v>4</v>
      </c>
      <c r="K31" s="65">
        <v>0</v>
      </c>
      <c r="L31" s="66">
        <f>E31/F31</f>
        <v>0</v>
      </c>
      <c r="M31" s="67">
        <f>G31/F31</f>
        <v>0.94736842105263153</v>
      </c>
      <c r="N31" s="67">
        <f>(E31+I31+J31+K31)/G31</f>
        <v>7.407407407407407E-2</v>
      </c>
      <c r="O31" s="65" t="s">
        <v>128</v>
      </c>
      <c r="P31" s="65" t="s">
        <v>52</v>
      </c>
      <c r="Q31" s="12"/>
    </row>
    <row r="32" spans="1:70" ht="17.399999999999999" x14ac:dyDescent="0.25">
      <c r="A32" s="68"/>
      <c r="B32" s="65" t="s">
        <v>129</v>
      </c>
      <c r="C32" s="65" t="s">
        <v>130</v>
      </c>
      <c r="D32" s="65" t="s">
        <v>103</v>
      </c>
      <c r="E32" s="65">
        <v>0</v>
      </c>
      <c r="F32" s="65">
        <v>53</v>
      </c>
      <c r="G32" s="65">
        <v>52</v>
      </c>
      <c r="H32" s="65">
        <v>0</v>
      </c>
      <c r="I32" s="65">
        <v>0</v>
      </c>
      <c r="J32" s="65">
        <v>0</v>
      </c>
      <c r="K32" s="65">
        <v>0</v>
      </c>
      <c r="L32" s="66">
        <f>E32/G32</f>
        <v>0</v>
      </c>
      <c r="M32" s="67">
        <f>G32/F32</f>
        <v>0.98113207547169812</v>
      </c>
      <c r="N32" s="66">
        <f>(J32+I32+K32+E32)/G32</f>
        <v>0</v>
      </c>
      <c r="O32" s="65" t="s">
        <v>131</v>
      </c>
      <c r="P32" s="65" t="s">
        <v>105</v>
      </c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</row>
    <row r="33" spans="1:17" ht="17.399999999999999" x14ac:dyDescent="0.25">
      <c r="A33" s="58"/>
      <c r="B33" s="71" t="s">
        <v>14</v>
      </c>
      <c r="C33" s="34"/>
      <c r="D33" s="34"/>
      <c r="E33" s="34"/>
      <c r="F33" s="34"/>
      <c r="G33" s="34"/>
      <c r="H33" s="34"/>
      <c r="I33" s="34"/>
      <c r="J33" s="34"/>
      <c r="K33" s="34"/>
      <c r="L33" s="72">
        <f>AVERAGE(L31:L32)</f>
        <v>0</v>
      </c>
      <c r="M33" s="73">
        <f>AVERAGE(M31:M32)</f>
        <v>0.96425024826216488</v>
      </c>
      <c r="N33" s="74"/>
      <c r="O33" s="34"/>
      <c r="P33" s="34"/>
      <c r="Q33" s="12"/>
    </row>
    <row r="34" spans="1:17" ht="17.55" customHeight="1" x14ac:dyDescent="0.25">
      <c r="A34" s="68" t="s">
        <v>132</v>
      </c>
      <c r="B34" s="65" t="s">
        <v>133</v>
      </c>
      <c r="C34" s="65" t="s">
        <v>134</v>
      </c>
      <c r="D34" s="65" t="s">
        <v>135</v>
      </c>
      <c r="E34" s="65">
        <v>0</v>
      </c>
      <c r="F34" s="65">
        <v>23</v>
      </c>
      <c r="G34" s="65">
        <v>23</v>
      </c>
      <c r="H34" s="65">
        <v>0</v>
      </c>
      <c r="I34" s="65">
        <v>0</v>
      </c>
      <c r="J34" s="65">
        <v>2</v>
      </c>
      <c r="K34" s="65">
        <v>2</v>
      </c>
      <c r="L34" s="66">
        <f>E34/F34</f>
        <v>0</v>
      </c>
      <c r="M34" s="67">
        <f>G34/F34</f>
        <v>1</v>
      </c>
      <c r="N34" s="67">
        <f>(E34+I34+J34+K34)/G34</f>
        <v>0.17391304347826086</v>
      </c>
      <c r="O34" s="65" t="s">
        <v>136</v>
      </c>
      <c r="P34" s="65" t="s">
        <v>48</v>
      </c>
      <c r="Q34" s="12"/>
    </row>
    <row r="35" spans="1:17" ht="17.399999999999999" x14ac:dyDescent="0.25">
      <c r="A35" s="68"/>
      <c r="B35" s="65" t="s">
        <v>137</v>
      </c>
      <c r="C35" s="65" t="s">
        <v>138</v>
      </c>
      <c r="D35" s="65" t="s">
        <v>63</v>
      </c>
      <c r="E35" s="65">
        <v>0</v>
      </c>
      <c r="F35" s="65">
        <v>16</v>
      </c>
      <c r="G35" s="65">
        <v>16</v>
      </c>
      <c r="H35" s="65">
        <v>0</v>
      </c>
      <c r="I35" s="65">
        <v>0</v>
      </c>
      <c r="J35" s="65">
        <v>2</v>
      </c>
      <c r="K35" s="65">
        <v>0</v>
      </c>
      <c r="L35" s="66">
        <f>E35/F35</f>
        <v>0</v>
      </c>
      <c r="M35" s="67">
        <f>G35/F35</f>
        <v>1</v>
      </c>
      <c r="N35" s="67">
        <f>(E35+I35+J35+K35)/G35</f>
        <v>0.125</v>
      </c>
      <c r="O35" s="65" t="s">
        <v>139</v>
      </c>
      <c r="P35" s="65" t="s">
        <v>50</v>
      </c>
      <c r="Q35" s="12"/>
    </row>
    <row r="36" spans="1:17" ht="17.399999999999999" x14ac:dyDescent="0.25">
      <c r="A36" s="58"/>
      <c r="B36" s="71" t="s">
        <v>14</v>
      </c>
      <c r="C36" s="34"/>
      <c r="D36" s="34"/>
      <c r="E36" s="34"/>
      <c r="F36" s="34"/>
      <c r="G36" s="34"/>
      <c r="H36" s="34"/>
      <c r="I36" s="34"/>
      <c r="J36" s="34"/>
      <c r="K36" s="34"/>
      <c r="L36" s="72">
        <f>AVERAGE(L34:L35)</f>
        <v>0</v>
      </c>
      <c r="M36" s="73">
        <f>AVERAGE(M34:M35)</f>
        <v>1</v>
      </c>
      <c r="N36" s="74"/>
      <c r="O36" s="34"/>
      <c r="P36" s="34"/>
      <c r="Q36" s="12"/>
    </row>
    <row r="37" spans="1:17" ht="17.399999999999999" x14ac:dyDescent="0.25">
      <c r="A37" s="57" t="s">
        <v>140</v>
      </c>
      <c r="B37" s="76" t="s">
        <v>141</v>
      </c>
      <c r="C37" s="76" t="s">
        <v>142</v>
      </c>
      <c r="D37" s="76" t="s">
        <v>76</v>
      </c>
      <c r="E37" s="76">
        <v>1</v>
      </c>
      <c r="F37" s="76">
        <v>48</v>
      </c>
      <c r="G37" s="77">
        <v>41</v>
      </c>
      <c r="H37" s="76">
        <v>0</v>
      </c>
      <c r="I37" s="76">
        <v>1</v>
      </c>
      <c r="J37" s="76">
        <v>2</v>
      </c>
      <c r="K37" s="78">
        <v>4</v>
      </c>
      <c r="L37" s="79">
        <f t="shared" ref="L37:L41" si="6">E37/F37</f>
        <v>2.0833333333333332E-2</v>
      </c>
      <c r="M37" s="79">
        <f>G37/F37</f>
        <v>0.85416666666666663</v>
      </c>
      <c r="N37" s="79">
        <f>8/G37</f>
        <v>0.1951219512195122</v>
      </c>
      <c r="O37" s="77" t="s">
        <v>143</v>
      </c>
      <c r="P37" s="77" t="s">
        <v>48</v>
      </c>
    </row>
    <row r="38" spans="1:17" ht="15" customHeight="1" x14ac:dyDescent="0.25">
      <c r="A38" s="57"/>
      <c r="B38" s="77" t="s">
        <v>144</v>
      </c>
      <c r="C38" s="76" t="s">
        <v>67</v>
      </c>
      <c r="D38" s="76" t="s">
        <v>88</v>
      </c>
      <c r="E38" s="76">
        <v>0</v>
      </c>
      <c r="F38" s="77">
        <v>46</v>
      </c>
      <c r="G38" s="77">
        <v>46</v>
      </c>
      <c r="H38" s="76">
        <v>0</v>
      </c>
      <c r="I38" s="76">
        <v>0</v>
      </c>
      <c r="J38" s="76">
        <v>2</v>
      </c>
      <c r="K38" s="78">
        <v>2</v>
      </c>
      <c r="L38" s="80">
        <f t="shared" si="6"/>
        <v>0</v>
      </c>
      <c r="M38" s="79">
        <f>G38/F38</f>
        <v>1</v>
      </c>
      <c r="N38" s="79">
        <f>(E38+I38+J38+K38)/G38</f>
        <v>8.6956521739130432E-2</v>
      </c>
      <c r="O38" s="81" t="s">
        <v>89</v>
      </c>
      <c r="P38" s="77" t="s">
        <v>29</v>
      </c>
    </row>
    <row r="39" spans="1:17" ht="17.399999999999999" x14ac:dyDescent="0.25">
      <c r="A39" s="57"/>
      <c r="B39" s="30" t="s">
        <v>14</v>
      </c>
      <c r="C39" s="34"/>
      <c r="D39" s="34"/>
      <c r="E39" s="34"/>
      <c r="F39" s="34"/>
      <c r="G39" s="34"/>
      <c r="H39" s="34"/>
      <c r="I39" s="34"/>
      <c r="J39" s="34"/>
      <c r="K39" s="34"/>
      <c r="L39" s="32">
        <f>AVERAGE(L37,L38)</f>
        <v>1.0416666666666666E-2</v>
      </c>
      <c r="M39" s="32">
        <f>AVERAGE(M37,M38)</f>
        <v>0.92708333333333326</v>
      </c>
      <c r="N39" s="36"/>
      <c r="O39" s="36"/>
      <c r="P39" s="36"/>
    </row>
    <row r="40" spans="1:17" ht="17.399999999999999" x14ac:dyDescent="0.25">
      <c r="A40" s="57" t="s">
        <v>145</v>
      </c>
      <c r="B40" s="34" t="s">
        <v>146</v>
      </c>
      <c r="C40" s="34" t="s">
        <v>120</v>
      </c>
      <c r="D40" s="34" t="s">
        <v>116</v>
      </c>
      <c r="E40" s="34">
        <v>0</v>
      </c>
      <c r="F40" s="34">
        <v>31</v>
      </c>
      <c r="G40" s="34">
        <v>30</v>
      </c>
      <c r="H40" s="34">
        <v>0</v>
      </c>
      <c r="I40" s="34">
        <v>0</v>
      </c>
      <c r="J40" s="34">
        <v>1</v>
      </c>
      <c r="K40" s="34">
        <v>0</v>
      </c>
      <c r="L40" s="36">
        <f t="shared" si="6"/>
        <v>0</v>
      </c>
      <c r="M40" s="29">
        <f>G40/F40</f>
        <v>0.967741935483871</v>
      </c>
      <c r="N40" s="29">
        <f>(E40+I40+J40+K40)/G40</f>
        <v>3.3333333333333333E-2</v>
      </c>
      <c r="O40" s="29" t="s">
        <v>147</v>
      </c>
      <c r="P40" s="29" t="s">
        <v>118</v>
      </c>
    </row>
    <row r="41" spans="1:17" ht="17.399999999999999" x14ac:dyDescent="0.25">
      <c r="A41" s="57"/>
      <c r="B41" s="34" t="s">
        <v>148</v>
      </c>
      <c r="C41" s="34" t="s">
        <v>149</v>
      </c>
      <c r="D41" s="34" t="s">
        <v>150</v>
      </c>
      <c r="E41" s="34">
        <v>0</v>
      </c>
      <c r="F41" s="34">
        <v>29</v>
      </c>
      <c r="G41" s="34">
        <v>28</v>
      </c>
      <c r="H41" s="34">
        <v>0</v>
      </c>
      <c r="I41" s="34">
        <v>0</v>
      </c>
      <c r="J41" s="34">
        <v>1</v>
      </c>
      <c r="K41" s="34">
        <v>0</v>
      </c>
      <c r="L41" s="36">
        <f t="shared" si="6"/>
        <v>0</v>
      </c>
      <c r="M41" s="29">
        <f>G41/F41</f>
        <v>0.96551724137931039</v>
      </c>
      <c r="N41" s="29">
        <f>(E41+I41+J41+K41)/G41</f>
        <v>3.5714285714285712E-2</v>
      </c>
      <c r="O41" s="29" t="s">
        <v>151</v>
      </c>
      <c r="P41" s="29" t="s">
        <v>53</v>
      </c>
    </row>
    <row r="42" spans="1:17" ht="17.399999999999999" x14ac:dyDescent="0.25">
      <c r="A42" s="82"/>
      <c r="B42" s="30" t="s">
        <v>14</v>
      </c>
      <c r="C42" s="83"/>
      <c r="D42" s="83"/>
      <c r="E42" s="83"/>
      <c r="F42" s="83"/>
      <c r="G42" s="83"/>
      <c r="H42" s="83"/>
      <c r="I42" s="83"/>
      <c r="J42" s="83"/>
      <c r="K42" s="83"/>
      <c r="L42" s="31">
        <v>0</v>
      </c>
      <c r="M42" s="84">
        <f>AVERAGE(M40,M41)</f>
        <v>0.96662958843159075</v>
      </c>
      <c r="N42" s="83"/>
      <c r="O42" s="85"/>
      <c r="P42" s="83"/>
    </row>
    <row r="43" spans="1:17" ht="17.399999999999999" x14ac:dyDescent="0.25">
      <c r="A43" s="86" t="s">
        <v>15</v>
      </c>
      <c r="B43" s="77" t="s">
        <v>152</v>
      </c>
      <c r="C43" s="76" t="s">
        <v>153</v>
      </c>
      <c r="D43" s="76" t="s">
        <v>88</v>
      </c>
      <c r="E43" s="76">
        <v>0</v>
      </c>
      <c r="F43" s="77">
        <v>25</v>
      </c>
      <c r="G43" s="77">
        <v>24</v>
      </c>
      <c r="H43" s="76">
        <v>0</v>
      </c>
      <c r="I43" s="76">
        <v>0</v>
      </c>
      <c r="J43" s="76">
        <v>2</v>
      </c>
      <c r="K43" s="78">
        <v>0</v>
      </c>
      <c r="L43" s="80">
        <f>E43/F43</f>
        <v>0</v>
      </c>
      <c r="M43" s="79">
        <f>G43/F43</f>
        <v>0.96</v>
      </c>
      <c r="N43" s="79">
        <f>(E43+I43+J43+K43)/G43</f>
        <v>8.3333333333333329E-2</v>
      </c>
      <c r="O43" s="29" t="s">
        <v>154</v>
      </c>
      <c r="P43" s="29" t="s">
        <v>50</v>
      </c>
    </row>
    <row r="44" spans="1:17" ht="17.399999999999999" x14ac:dyDescent="0.25">
      <c r="A44" s="86"/>
      <c r="B44" s="30" t="s">
        <v>14</v>
      </c>
      <c r="C44" s="34"/>
      <c r="D44" s="34"/>
      <c r="E44" s="34"/>
      <c r="F44" s="34"/>
      <c r="G44" s="34"/>
      <c r="H44" s="34"/>
      <c r="I44" s="34"/>
      <c r="J44" s="34"/>
      <c r="K44" s="34"/>
      <c r="L44" s="31">
        <v>0</v>
      </c>
      <c r="M44" s="32">
        <f>AVERAGE(M43)</f>
        <v>0.96</v>
      </c>
      <c r="N44" s="36"/>
      <c r="O44" s="36"/>
      <c r="P44" s="36"/>
    </row>
    <row r="45" spans="1:17" ht="17.399999999999999" x14ac:dyDescent="0.25">
      <c r="A45" s="57" t="s">
        <v>16</v>
      </c>
      <c r="B45" s="34" t="s">
        <v>155</v>
      </c>
      <c r="C45" s="34" t="s">
        <v>156</v>
      </c>
      <c r="D45" s="34" t="s">
        <v>121</v>
      </c>
      <c r="E45" s="34">
        <v>0</v>
      </c>
      <c r="F45" s="34">
        <v>47</v>
      </c>
      <c r="G45" s="34">
        <v>42</v>
      </c>
      <c r="H45" s="34">
        <v>1</v>
      </c>
      <c r="I45" s="34">
        <v>0</v>
      </c>
      <c r="J45" s="34">
        <v>2</v>
      </c>
      <c r="K45" s="34">
        <v>0</v>
      </c>
      <c r="L45" s="36">
        <f>E45/F45</f>
        <v>0</v>
      </c>
      <c r="M45" s="29">
        <f>G45/F45</f>
        <v>0.8936170212765957</v>
      </c>
      <c r="N45" s="29">
        <f>(E45+I45+J45+K45)/G45</f>
        <v>4.7619047619047616E-2</v>
      </c>
      <c r="O45" s="29" t="s">
        <v>128</v>
      </c>
      <c r="P45" s="29" t="s">
        <v>52</v>
      </c>
    </row>
    <row r="46" spans="1:17" ht="17.399999999999999" x14ac:dyDescent="0.25">
      <c r="A46" s="57"/>
      <c r="B46" s="76" t="s">
        <v>157</v>
      </c>
      <c r="C46" s="76" t="s">
        <v>62</v>
      </c>
      <c r="D46" s="34" t="s">
        <v>135</v>
      </c>
      <c r="E46" s="76">
        <v>1</v>
      </c>
      <c r="F46" s="76">
        <v>53</v>
      </c>
      <c r="G46" s="77">
        <v>52</v>
      </c>
      <c r="H46" s="76">
        <v>0</v>
      </c>
      <c r="I46" s="76">
        <v>0</v>
      </c>
      <c r="J46" s="76">
        <v>4</v>
      </c>
      <c r="K46" s="78">
        <v>2</v>
      </c>
      <c r="L46" s="29">
        <f>E46/F46</f>
        <v>1.8867924528301886E-2</v>
      </c>
      <c r="M46" s="29">
        <f>G46/F46</f>
        <v>0.98113207547169812</v>
      </c>
      <c r="N46" s="29">
        <f>(E46+I46+J46+K46)/G46</f>
        <v>0.13461538461538461</v>
      </c>
      <c r="O46" s="29" t="s">
        <v>158</v>
      </c>
      <c r="P46" s="29" t="s">
        <v>48</v>
      </c>
    </row>
    <row r="47" spans="1:17" ht="17.399999999999999" x14ac:dyDescent="0.25">
      <c r="A47" s="57"/>
      <c r="B47" s="30" t="s">
        <v>14</v>
      </c>
      <c r="C47" s="34"/>
      <c r="D47" s="34"/>
      <c r="E47" s="34"/>
      <c r="F47" s="34"/>
      <c r="G47" s="34"/>
      <c r="H47" s="34"/>
      <c r="I47" s="34"/>
      <c r="J47" s="34"/>
      <c r="K47" s="34"/>
      <c r="L47" s="32">
        <f>AVERAGE(L45,L46)</f>
        <v>9.433962264150943E-3</v>
      </c>
      <c r="M47" s="32">
        <f>AVERAGE(M45,M46)</f>
        <v>0.93737454837414691</v>
      </c>
      <c r="N47" s="36"/>
      <c r="O47" s="36"/>
      <c r="P47" s="36"/>
    </row>
    <row r="48" spans="1:17" ht="17.399999999999999" x14ac:dyDescent="0.25">
      <c r="A48" s="22" t="s">
        <v>40</v>
      </c>
      <c r="B48" s="54" t="s">
        <v>41</v>
      </c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6"/>
      <c r="Q48" s="12"/>
    </row>
    <row r="49" spans="1:16" x14ac:dyDescent="0.25">
      <c r="A49" s="39" t="s">
        <v>46</v>
      </c>
      <c r="B49" s="42" t="s">
        <v>17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4"/>
    </row>
    <row r="50" spans="1:16" x14ac:dyDescent="0.25">
      <c r="A50" s="40"/>
      <c r="B50" s="45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7"/>
    </row>
    <row r="51" spans="1:16" x14ac:dyDescent="0.25">
      <c r="A51" s="40"/>
      <c r="B51" s="45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7"/>
    </row>
    <row r="52" spans="1:16" x14ac:dyDescent="0.25">
      <c r="A52" s="41"/>
      <c r="B52" s="48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50"/>
    </row>
    <row r="53" spans="1:16" ht="20.399999999999999" x14ac:dyDescent="0.25">
      <c r="A53" s="19" t="s">
        <v>19</v>
      </c>
      <c r="B53" s="51" t="s">
        <v>43</v>
      </c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3"/>
    </row>
    <row r="57" spans="1:16" ht="22.95" customHeight="1" x14ac:dyDescent="0.25"/>
    <row r="58" spans="1:16" ht="23.55" customHeight="1" x14ac:dyDescent="0.25"/>
  </sheetData>
  <mergeCells count="22">
    <mergeCell ref="A45:A47"/>
    <mergeCell ref="A31:A33"/>
    <mergeCell ref="A34:A36"/>
    <mergeCell ref="A37:A39"/>
    <mergeCell ref="A40:A42"/>
    <mergeCell ref="A43:A44"/>
    <mergeCell ref="A1:P1"/>
    <mergeCell ref="A49:A52"/>
    <mergeCell ref="B49:P52"/>
    <mergeCell ref="B53:P53"/>
    <mergeCell ref="B48:P48"/>
    <mergeCell ref="A3:A5"/>
    <mergeCell ref="A6:A8"/>
    <mergeCell ref="A9:A11"/>
    <mergeCell ref="A12:A13"/>
    <mergeCell ref="A14:A16"/>
    <mergeCell ref="A17:A19"/>
    <mergeCell ref="A20:A21"/>
    <mergeCell ref="A22:A23"/>
    <mergeCell ref="A24:A25"/>
    <mergeCell ref="A26:A28"/>
    <mergeCell ref="A29:A30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tabSelected="1" zoomScale="90" zoomScaleNormal="90" workbookViewId="0">
      <selection activeCell="G8" sqref="G8"/>
    </sheetView>
  </sheetViews>
  <sheetFormatPr defaultColWidth="9" defaultRowHeight="14.4" x14ac:dyDescent="0.25"/>
  <cols>
    <col min="1" max="1" width="63.44140625" bestFit="1" customWidth="1"/>
    <col min="2" max="2" width="10.77734375" bestFit="1" customWidth="1"/>
    <col min="3" max="3" width="9.44140625"/>
    <col min="4" max="4" width="63.44140625" bestFit="1" customWidth="1"/>
    <col min="5" max="5" width="11.88671875" bestFit="1" customWidth="1"/>
    <col min="6" max="6" width="13.44140625" bestFit="1" customWidth="1"/>
    <col min="7" max="7" width="55" customWidth="1"/>
  </cols>
  <sheetData>
    <row r="1" spans="1:6" ht="22.2" x14ac:dyDescent="0.25">
      <c r="A1" s="62" t="s">
        <v>54</v>
      </c>
      <c r="B1" s="63"/>
      <c r="C1" s="1"/>
      <c r="D1" s="62" t="s">
        <v>55</v>
      </c>
      <c r="E1" s="62"/>
      <c r="F1" s="62"/>
    </row>
    <row r="2" spans="1:6" ht="25.8" x14ac:dyDescent="0.25">
      <c r="A2" s="2"/>
      <c r="B2" s="2"/>
      <c r="C2" s="2"/>
      <c r="D2" s="2"/>
      <c r="E2" s="2"/>
      <c r="F2" s="2"/>
    </row>
    <row r="3" spans="1:6" ht="20.399999999999999" x14ac:dyDescent="0.25">
      <c r="A3" s="3" t="s">
        <v>0</v>
      </c>
      <c r="B3" s="4" t="s">
        <v>11</v>
      </c>
      <c r="D3" s="3" t="s">
        <v>0</v>
      </c>
      <c r="E3" s="4" t="s">
        <v>12</v>
      </c>
      <c r="F3" s="3" t="s">
        <v>18</v>
      </c>
    </row>
    <row r="4" spans="1:6" ht="20.399999999999999" x14ac:dyDescent="0.25">
      <c r="A4" s="14" t="s">
        <v>30</v>
      </c>
      <c r="B4" s="7">
        <v>9.0899999999999995E-2</v>
      </c>
      <c r="D4" s="9" t="s">
        <v>21</v>
      </c>
      <c r="E4" s="7">
        <v>1</v>
      </c>
      <c r="F4" s="10">
        <f>RANK(E4,$E$4:$E$20)</f>
        <v>1</v>
      </c>
    </row>
    <row r="5" spans="1:6" ht="20.399999999999999" x14ac:dyDescent="0.25">
      <c r="A5" s="9" t="s">
        <v>22</v>
      </c>
      <c r="B5" s="7">
        <v>4.0599999999999997E-2</v>
      </c>
      <c r="D5" s="9" t="s">
        <v>26</v>
      </c>
      <c r="E5" s="7">
        <v>1</v>
      </c>
      <c r="F5" s="10">
        <f>RANK(E5,$E$4:$E$20)</f>
        <v>1</v>
      </c>
    </row>
    <row r="6" spans="1:6" ht="20.399999999999999" x14ac:dyDescent="0.25">
      <c r="A6" s="9" t="s">
        <v>20</v>
      </c>
      <c r="B6" s="7">
        <v>1.04E-2</v>
      </c>
      <c r="D6" s="9" t="s">
        <v>42</v>
      </c>
      <c r="E6" s="7">
        <v>0.97060000000000002</v>
      </c>
      <c r="F6" s="10">
        <f>RANK(E6,$E$4:$E$20)</f>
        <v>3</v>
      </c>
    </row>
    <row r="7" spans="1:6" ht="20.399999999999999" x14ac:dyDescent="0.25">
      <c r="A7" s="9" t="s">
        <v>39</v>
      </c>
      <c r="B7" s="7">
        <v>9.7999999999999997E-3</v>
      </c>
      <c r="D7" s="9" t="s">
        <v>22</v>
      </c>
      <c r="E7" s="7">
        <v>0.96809999999999996</v>
      </c>
      <c r="F7" s="10">
        <f>RANK(E7,$E$4:$E$20)</f>
        <v>4</v>
      </c>
    </row>
    <row r="8" spans="1:6" ht="20.399999999999999" x14ac:dyDescent="0.25">
      <c r="A8" s="9" t="s">
        <v>16</v>
      </c>
      <c r="B8" s="7">
        <v>9.4000000000000004E-3</v>
      </c>
      <c r="D8" s="14" t="s">
        <v>38</v>
      </c>
      <c r="E8" s="16">
        <v>0.96660000000000001</v>
      </c>
      <c r="F8" s="10">
        <f>RANK(E8,$E$4:$E$20)</f>
        <v>5</v>
      </c>
    </row>
    <row r="9" spans="1:6" ht="20.399999999999999" x14ac:dyDescent="0.25">
      <c r="A9" s="14" t="s">
        <v>42</v>
      </c>
      <c r="B9" s="18">
        <v>0</v>
      </c>
      <c r="D9" s="9" t="s">
        <v>23</v>
      </c>
      <c r="E9" s="7">
        <v>0.96430000000000005</v>
      </c>
      <c r="F9" s="10">
        <f>RANK(E9,$E$4:$E$20)</f>
        <v>6</v>
      </c>
    </row>
    <row r="10" spans="1:6" ht="20.399999999999999" x14ac:dyDescent="0.25">
      <c r="A10" s="9" t="s">
        <v>34</v>
      </c>
      <c r="B10" s="18">
        <v>0</v>
      </c>
      <c r="D10" s="9" t="s">
        <v>35</v>
      </c>
      <c r="E10" s="7">
        <v>0.96289999999999998</v>
      </c>
      <c r="F10" s="10">
        <f>RANK(E10,$E$4:$E$20)</f>
        <v>7</v>
      </c>
    </row>
    <row r="11" spans="1:6" ht="20.399999999999999" x14ac:dyDescent="0.25">
      <c r="A11" s="9" t="s">
        <v>38</v>
      </c>
      <c r="B11" s="18">
        <v>0</v>
      </c>
      <c r="D11" s="9" t="s">
        <v>36</v>
      </c>
      <c r="E11" s="7">
        <v>0.96</v>
      </c>
      <c r="F11" s="10">
        <f>RANK(E11,$E$4:$E$20)</f>
        <v>8</v>
      </c>
    </row>
    <row r="12" spans="1:6" ht="20.399999999999999" x14ac:dyDescent="0.25">
      <c r="A12" s="9" t="s">
        <v>24</v>
      </c>
      <c r="B12" s="18">
        <v>0</v>
      </c>
      <c r="D12" s="9" t="s">
        <v>37</v>
      </c>
      <c r="E12" s="7">
        <v>0.93740000000000001</v>
      </c>
      <c r="F12" s="10">
        <f>RANK(E12,$E$4:$E$20)</f>
        <v>9</v>
      </c>
    </row>
    <row r="13" spans="1:6" ht="20.399999999999999" x14ac:dyDescent="0.25">
      <c r="A13" s="9" t="s">
        <v>32</v>
      </c>
      <c r="B13" s="87">
        <v>0</v>
      </c>
      <c r="D13" s="9" t="s">
        <v>20</v>
      </c>
      <c r="E13" s="7">
        <v>0.92710000000000004</v>
      </c>
      <c r="F13" s="10">
        <f>RANK(E13,$E$4:$E$20)</f>
        <v>10</v>
      </c>
    </row>
    <row r="14" spans="1:6" ht="20.399999999999999" x14ac:dyDescent="0.25">
      <c r="A14" s="9" t="s">
        <v>35</v>
      </c>
      <c r="B14" s="18">
        <v>0</v>
      </c>
      <c r="D14" s="9" t="s">
        <v>34</v>
      </c>
      <c r="E14" s="7">
        <v>0.91869999999999996</v>
      </c>
      <c r="F14" s="10">
        <f>RANK(E14,$E$4:$E$20)</f>
        <v>11</v>
      </c>
    </row>
    <row r="15" spans="1:6" ht="20.399999999999999" x14ac:dyDescent="0.25">
      <c r="A15" s="9" t="s">
        <v>33</v>
      </c>
      <c r="B15" s="18">
        <v>0</v>
      </c>
      <c r="D15" s="14" t="s">
        <v>39</v>
      </c>
      <c r="E15" s="16">
        <v>0.90369999999999995</v>
      </c>
      <c r="F15" s="10">
        <f>RANK(E15,$E$4:$E$20)</f>
        <v>12</v>
      </c>
    </row>
    <row r="16" spans="1:6" ht="20.399999999999999" x14ac:dyDescent="0.25">
      <c r="A16" s="9" t="s">
        <v>21</v>
      </c>
      <c r="B16" s="18">
        <v>0</v>
      </c>
      <c r="D16" s="9" t="s">
        <v>32</v>
      </c>
      <c r="E16" s="7">
        <v>0.88890000000000002</v>
      </c>
      <c r="F16" s="10">
        <f>RANK(E16,$E$4:$E$20)</f>
        <v>13</v>
      </c>
    </row>
    <row r="17" spans="1:6" ht="20.399999999999999" x14ac:dyDescent="0.25">
      <c r="A17" s="9" t="s">
        <v>26</v>
      </c>
      <c r="B17" s="18">
        <v>0</v>
      </c>
      <c r="D17" s="9" t="s">
        <v>33</v>
      </c>
      <c r="E17" s="7">
        <v>0.88239999999999996</v>
      </c>
      <c r="F17" s="10">
        <f>RANK(E17,$E$4:$E$20)</f>
        <v>14</v>
      </c>
    </row>
    <row r="18" spans="1:6" ht="20.399999999999999" x14ac:dyDescent="0.25">
      <c r="A18" s="23" t="s">
        <v>15</v>
      </c>
      <c r="B18" s="18">
        <v>0</v>
      </c>
      <c r="D18" s="9" t="s">
        <v>24</v>
      </c>
      <c r="E18" s="7">
        <v>0.878</v>
      </c>
      <c r="F18" s="10">
        <f>RANK(E18,$E$4:$E$20)</f>
        <v>15</v>
      </c>
    </row>
    <row r="19" spans="1:6" ht="20.399999999999999" x14ac:dyDescent="0.25">
      <c r="A19" s="9" t="s">
        <v>23</v>
      </c>
      <c r="B19" s="18">
        <v>0</v>
      </c>
      <c r="D19" s="17" t="s">
        <v>25</v>
      </c>
      <c r="E19" s="7">
        <v>0.8679</v>
      </c>
      <c r="F19" s="10">
        <f>RANK(E19,$E$4:$E$20)</f>
        <v>16</v>
      </c>
    </row>
    <row r="20" spans="1:6" ht="21" customHeight="1" x14ac:dyDescent="0.25">
      <c r="A20" s="20" t="s">
        <v>25</v>
      </c>
      <c r="B20" s="21">
        <v>0</v>
      </c>
      <c r="D20" s="20" t="s">
        <v>31</v>
      </c>
      <c r="E20" s="7">
        <v>0.81820000000000004</v>
      </c>
      <c r="F20" s="10">
        <f>RANK(E20,$E$4:$E$20)</f>
        <v>17</v>
      </c>
    </row>
  </sheetData>
  <sortState xmlns:xlrd2="http://schemas.microsoft.com/office/spreadsheetml/2017/richdata2" ref="D4:F20">
    <sortCondition descending="1" ref="E4:E20"/>
  </sortState>
  <mergeCells count="2">
    <mergeCell ref="A1:B1"/>
    <mergeCell ref="D1:F1"/>
  </mergeCells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学风通报</vt:lpstr>
      <vt:lpstr>学院排名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陈楚妍</dc:creator>
  <cp:lastModifiedBy>yt xu</cp:lastModifiedBy>
  <dcterms:created xsi:type="dcterms:W3CDTF">2023-05-12T11:15:00Z</dcterms:created>
  <dcterms:modified xsi:type="dcterms:W3CDTF">2026-03-14T16:37:11Z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64E5A2957B224C02B124EBC5EC73D8DC_12</vt:lpwstr>
  </property>
</Properties>
</file>