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办公宣策部\2025-2026学风通报表\"/>
    </mc:Choice>
  </mc:AlternateContent>
  <xr:revisionPtr revIDLastSave="0" documentId="13_ncr:1_{51F4E7DD-2580-4A8D-9EE6-BE8D4492DF8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学风通报" sheetId="1" r:id="rId1"/>
    <sheet name="学院排名" sheetId="2" r:id="rId2"/>
  </sheets>
  <definedNames>
    <definedName name="_xlnm._FilterDatabase" localSheetId="1" hidden="1">学院排名!$D$3:$F$14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N25" i="1"/>
  <c r="N3" i="1"/>
  <c r="E14" i="2"/>
  <c r="E13" i="2"/>
  <c r="E12" i="2"/>
  <c r="E11" i="2"/>
  <c r="E10" i="2"/>
  <c r="E8" i="2"/>
  <c r="E7" i="2"/>
  <c r="E6" i="2"/>
  <c r="E5" i="2"/>
  <c r="E4" i="2"/>
  <c r="M49" i="1"/>
  <c r="L49" i="1"/>
  <c r="N48" i="1"/>
  <c r="M48" i="1"/>
  <c r="L48" i="1"/>
  <c r="M47" i="1"/>
  <c r="L47" i="1"/>
  <c r="N46" i="1"/>
  <c r="M46" i="1"/>
  <c r="L46" i="1"/>
  <c r="M45" i="1"/>
  <c r="L45" i="1"/>
  <c r="N44" i="1"/>
  <c r="M44" i="1"/>
  <c r="L44" i="1"/>
  <c r="M43" i="1"/>
  <c r="L43" i="1"/>
  <c r="N42" i="1"/>
  <c r="M42" i="1"/>
  <c r="L42" i="1"/>
  <c r="M41" i="1"/>
  <c r="L41" i="1"/>
  <c r="N40" i="1"/>
  <c r="M40" i="1"/>
  <c r="L40" i="1"/>
  <c r="M39" i="1"/>
  <c r="L39" i="1"/>
  <c r="N38" i="1"/>
  <c r="M38" i="1"/>
  <c r="L38" i="1"/>
  <c r="N37" i="1"/>
  <c r="M37" i="1"/>
  <c r="L37" i="1"/>
  <c r="M36" i="1"/>
  <c r="L36" i="1"/>
  <c r="N35" i="1"/>
  <c r="M35" i="1"/>
  <c r="L35" i="1"/>
  <c r="N34" i="1"/>
  <c r="M34" i="1"/>
  <c r="L34" i="1"/>
  <c r="M33" i="1"/>
  <c r="L33" i="1"/>
  <c r="N32" i="1"/>
  <c r="M32" i="1"/>
  <c r="L32" i="1"/>
  <c r="N31" i="1"/>
  <c r="M31" i="1"/>
  <c r="L31" i="1"/>
  <c r="M30" i="1"/>
  <c r="L30" i="1"/>
  <c r="N29" i="1"/>
  <c r="M29" i="1"/>
  <c r="L29" i="1"/>
  <c r="N28" i="1"/>
  <c r="M28" i="1"/>
  <c r="L28" i="1"/>
  <c r="M27" i="1"/>
  <c r="L27" i="1"/>
  <c r="N26" i="1"/>
  <c r="M26" i="1"/>
  <c r="L26" i="1"/>
  <c r="M25" i="1"/>
  <c r="L25" i="1"/>
  <c r="M24" i="1"/>
  <c r="L24" i="1"/>
  <c r="N23" i="1"/>
  <c r="M23" i="1"/>
  <c r="L23" i="1"/>
  <c r="N22" i="1"/>
  <c r="M22" i="1"/>
  <c r="L22" i="1"/>
  <c r="M21" i="1"/>
  <c r="L21" i="1"/>
  <c r="N20" i="1"/>
  <c r="M20" i="1"/>
  <c r="L20" i="1"/>
  <c r="N19" i="1"/>
  <c r="M19" i="1"/>
  <c r="L19" i="1"/>
  <c r="N18" i="1"/>
  <c r="M18" i="1"/>
  <c r="L18" i="1"/>
  <c r="L17" i="1"/>
  <c r="N16" i="1"/>
  <c r="M16" i="1"/>
  <c r="L16" i="1"/>
  <c r="N15" i="1"/>
  <c r="M15" i="1"/>
  <c r="L15" i="1"/>
  <c r="N14" i="1"/>
  <c r="M14" i="1"/>
  <c r="L14" i="1"/>
  <c r="M13" i="1"/>
  <c r="L13" i="1"/>
  <c r="N12" i="1"/>
  <c r="M12" i="1"/>
  <c r="L12" i="1"/>
  <c r="N11" i="1"/>
  <c r="M11" i="1"/>
  <c r="L11" i="1"/>
  <c r="N10" i="1"/>
  <c r="M10" i="1"/>
  <c r="L10" i="1"/>
  <c r="M9" i="1"/>
  <c r="L9" i="1"/>
  <c r="N8" i="1"/>
  <c r="M8" i="1"/>
  <c r="L8" i="1"/>
  <c r="N7" i="1"/>
  <c r="M7" i="1"/>
  <c r="L7" i="1"/>
  <c r="N6" i="1"/>
  <c r="M6" i="1"/>
  <c r="L6" i="1"/>
  <c r="N5" i="1"/>
  <c r="M5" i="1"/>
  <c r="L5" i="1"/>
  <c r="N4" i="1"/>
  <c r="M4" i="1"/>
  <c r="L4" i="1"/>
  <c r="M3" i="1"/>
  <c r="L3" i="1"/>
</calcChain>
</file>

<file path=xl/sharedStrings.xml><?xml version="1.0" encoding="utf-8"?>
<sst xmlns="http://schemas.openxmlformats.org/spreadsheetml/2006/main" count="253" uniqueCount="156">
  <si>
    <t>第2周学风通报表</t>
  </si>
  <si>
    <t>学院</t>
  </si>
  <si>
    <t>班级</t>
  </si>
  <si>
    <t>抽查课室号</t>
  </si>
  <si>
    <t>抽查时段</t>
  </si>
  <si>
    <t>分班迟到人数</t>
  </si>
  <si>
    <t>应到人数</t>
  </si>
  <si>
    <t>实到人数</t>
  </si>
  <si>
    <t>请假人数</t>
  </si>
  <si>
    <t>吃早餐数</t>
  </si>
  <si>
    <t>玩手机数</t>
  </si>
  <si>
    <t>交头接耳数</t>
  </si>
  <si>
    <t>迟到率</t>
  </si>
  <si>
    <t>出勤率</t>
  </si>
  <si>
    <t>不文明现象率</t>
  </si>
  <si>
    <t>课堂整体概况</t>
  </si>
  <si>
    <t>查课人</t>
  </si>
  <si>
    <t>法学院</t>
  </si>
  <si>
    <t>23法学（海外利益安全）1班</t>
  </si>
  <si>
    <t>乐学楼502</t>
  </si>
  <si>
    <t>2026年3月9日星期一第1、2节</t>
  </si>
  <si>
    <t>前排入座率较高，有玩手机的，但不多</t>
  </si>
  <si>
    <t>张善晴</t>
  </si>
  <si>
    <t>博学楼302</t>
  </si>
  <si>
    <t>2026年3月9日星期一第3、4节</t>
  </si>
  <si>
    <t>前排率高，专注</t>
  </si>
  <si>
    <t>谭海欣</t>
  </si>
  <si>
    <t>23法学（数字法治）1班</t>
  </si>
  <si>
    <t>博学楼106</t>
  </si>
  <si>
    <t>2026年3月9日星期一第7、8节</t>
  </si>
  <si>
    <t>前排率高，抬头率高</t>
  </si>
  <si>
    <t>林煌</t>
  </si>
  <si>
    <t>23法学1班</t>
  </si>
  <si>
    <t>乐学楼503</t>
  </si>
  <si>
    <t>2026年3月11日星期三第1、2节</t>
  </si>
  <si>
    <t>向雅馨</t>
  </si>
  <si>
    <t>2026年3月11日星期三第3、4节</t>
  </si>
  <si>
    <t>前排就坐率低</t>
  </si>
  <si>
    <t>李翼菲</t>
  </si>
  <si>
    <t>博学楼109</t>
  </si>
  <si>
    <t>2026年3月11日星期三第7、8节</t>
  </si>
  <si>
    <t>0人请假  6人玩手机 2 人交头接耳 前排就座率良好</t>
  </si>
  <si>
    <t>熊雅荟</t>
  </si>
  <si>
    <t>合计</t>
  </si>
  <si>
    <t>公共管理学院</t>
  </si>
  <si>
    <t>25行政管理（专升本）1班</t>
  </si>
  <si>
    <t>敏学楼701</t>
  </si>
  <si>
    <t>2026年3月9日星期一第5、6节</t>
  </si>
  <si>
    <t>前排率高</t>
  </si>
  <si>
    <t>23城市管理1班</t>
  </si>
  <si>
    <t>敏学楼703</t>
  </si>
  <si>
    <t>2026年3月11日星期三第5、6节</t>
  </si>
  <si>
    <t>2026年3月13日星期五第5、6节</t>
  </si>
  <si>
    <t>前排率一般，但课堂氛围好</t>
  </si>
  <si>
    <t>财政税务学院（税务师学院）</t>
  </si>
  <si>
    <t>乐学楼701</t>
  </si>
  <si>
    <t>2026年3月12日星期四第5、6节</t>
  </si>
  <si>
    <t>出勤率高</t>
  </si>
  <si>
    <t>徐伊凡</t>
  </si>
  <si>
    <t>博学楼105</t>
  </si>
  <si>
    <t>2026年3月12日星期四第7、8节</t>
  </si>
  <si>
    <t>整体上课情况好，前排就座率低，少数同学上课玩手机</t>
  </si>
  <si>
    <t>许欣玥</t>
  </si>
  <si>
    <t>23资产评估1班</t>
  </si>
  <si>
    <t>乐学楼303</t>
  </si>
  <si>
    <t>2026年3月13日星期五第3、4节</t>
  </si>
  <si>
    <t>人文与传播学院（网络传播学院、出版学院）</t>
  </si>
  <si>
    <t>23汉语言文学（创意写作）1班</t>
  </si>
  <si>
    <t>汤锴琪</t>
  </si>
  <si>
    <t>23新闻学1班</t>
  </si>
  <si>
    <t>博学楼404</t>
  </si>
  <si>
    <t>到课率高 听课认真</t>
  </si>
  <si>
    <t>23网络与新媒体（全媒体实验区）1班</t>
  </si>
  <si>
    <t>艺术与设计学院</t>
  </si>
  <si>
    <t>24数字媒体艺术1班</t>
  </si>
  <si>
    <t>实验楼408</t>
  </si>
  <si>
    <t>出勤率高，玩手机人数较多</t>
  </si>
  <si>
    <t>黄楚琦</t>
  </si>
  <si>
    <t>23视觉传达设计1班</t>
  </si>
  <si>
    <t>实验楼316</t>
  </si>
  <si>
    <t>课室安静，有人吃东西</t>
  </si>
  <si>
    <t>外国语学院</t>
  </si>
  <si>
    <t>23商务英语1班</t>
  </si>
  <si>
    <t>乐学楼506</t>
  </si>
  <si>
    <t>课室安静，坐前排的人少，玩手机的人数较多</t>
  </si>
  <si>
    <t>24商务英语2班</t>
  </si>
  <si>
    <t>实验楼710</t>
  </si>
  <si>
    <t>2026年3月13日星期五第7、8节</t>
  </si>
  <si>
    <t>经济学院</t>
  </si>
  <si>
    <t>23国际商务（实验区）1班</t>
  </si>
  <si>
    <t>乐学楼403</t>
  </si>
  <si>
    <t>少数同学缺勤，前排就座率良，上课纪律好</t>
  </si>
  <si>
    <t>23经济学3班</t>
  </si>
  <si>
    <t>博学楼310</t>
  </si>
  <si>
    <t>2026年3月12日星期四第1、2节</t>
  </si>
  <si>
    <t>前排就坐率一般</t>
  </si>
  <si>
    <t>刘心玥</t>
  </si>
  <si>
    <t>统计与数据科学学院</t>
  </si>
  <si>
    <t>23应用统计学2班</t>
  </si>
  <si>
    <t>博学楼206</t>
  </si>
  <si>
    <t>2026年3月12日星期四第3、4节</t>
  </si>
  <si>
    <t>出勤率良</t>
  </si>
  <si>
    <t>乐学楼402</t>
  </si>
  <si>
    <t>上课玩手机的人有点多 前排落座率一般</t>
  </si>
  <si>
    <t>大数据与人工智能学院</t>
  </si>
  <si>
    <t>23电子商务1班</t>
  </si>
  <si>
    <t>实验楼308</t>
  </si>
  <si>
    <t>2026年3月10日星期二第3、4节</t>
  </si>
  <si>
    <t>出勤率优秀</t>
  </si>
  <si>
    <t>博学楼301</t>
  </si>
  <si>
    <t>工商管理学院（粤商学院、创新创业学院）</t>
  </si>
  <si>
    <t>24工商管理（创业管理方向）1班</t>
  </si>
  <si>
    <t>25创业管理1班</t>
  </si>
  <si>
    <t>实验楼315</t>
  </si>
  <si>
    <t>2026年3月13日星期五第1、2节</t>
  </si>
  <si>
    <t>专注上课</t>
  </si>
  <si>
    <t>金融学院</t>
  </si>
  <si>
    <t>会计学院</t>
  </si>
  <si>
    <t>乐学楼505</t>
  </si>
  <si>
    <t>前排就座率良，玩手机人数较多，抬头率低</t>
  </si>
  <si>
    <t>地理与环境经济学院</t>
  </si>
  <si>
    <t>25自然地理与资源环境（专升本）2班</t>
  </si>
  <si>
    <t>博学楼309</t>
  </si>
  <si>
    <t>出勤率高，前排就座率一般，有部分人玩手机</t>
  </si>
  <si>
    <t>文化旅游学院</t>
  </si>
  <si>
    <t>23旅游管理</t>
  </si>
  <si>
    <t>抬头率良，前排落座率一般，玩手机人数较少</t>
  </si>
  <si>
    <t>詹成琳</t>
  </si>
  <si>
    <t>体育学院</t>
  </si>
  <si>
    <t>25体能训练1班</t>
  </si>
  <si>
    <t>博学楼505</t>
  </si>
  <si>
    <t>5人玩手机 0人请假  前排就座率低</t>
  </si>
  <si>
    <t>国际商学院</t>
  </si>
  <si>
    <t>未在广州校区开课</t>
  </si>
  <si>
    <t>人力资源学院</t>
  </si>
  <si>
    <t>湾区影视产业学院</t>
  </si>
  <si>
    <t>大课堂迟到备注：</t>
  </si>
  <si>
    <t>无</t>
  </si>
  <si>
    <t>备注</t>
  </si>
  <si>
    <t>2025-2026学年第二学期第二周学院迟到率汇总</t>
  </si>
  <si>
    <t>2025-2026学年第二学期第二周学院出勤率汇总</t>
  </si>
  <si>
    <t>排名</t>
  </si>
  <si>
    <t>25会计学（中外联合培养项目班）1班</t>
    <phoneticPr fontId="14" type="noConversion"/>
  </si>
  <si>
    <t>25金融学（中外联合培养项目班）1班</t>
    <phoneticPr fontId="14" type="noConversion"/>
  </si>
  <si>
    <t>25法学（中外联合培养项目班）1班</t>
    <phoneticPr fontId="14" type="noConversion"/>
  </si>
  <si>
    <t>23法学（数字法治）1班</t>
    <phoneticPr fontId="14" type="noConversion"/>
  </si>
  <si>
    <t>23法学（粤港澳大湾区法务）1班</t>
    <phoneticPr fontId="14" type="noConversion"/>
  </si>
  <si>
    <t>23税收学（中外联合培养项目班）1班</t>
    <phoneticPr fontId="14" type="noConversion"/>
  </si>
  <si>
    <t>24税收学（中外联合培养项目班）1班</t>
    <phoneticPr fontId="14" type="noConversion"/>
  </si>
  <si>
    <t>25统计学（中外联合培养项目班）1班</t>
    <phoneticPr fontId="14" type="noConversion"/>
  </si>
  <si>
    <t>25计算机科学与技术（中外联合培养项目班）1班</t>
    <phoneticPr fontId="14" type="noConversion"/>
  </si>
  <si>
    <t>坐后排和穿拖鞋的比较多</t>
    <phoneticPr fontId="14" type="noConversion"/>
  </si>
  <si>
    <t>前排落座率很好 人到得很齐</t>
    <phoneticPr fontId="14" type="noConversion"/>
  </si>
  <si>
    <t>坐得比较散 玩手机的有点多</t>
    <phoneticPr fontId="14" type="noConversion"/>
  </si>
  <si>
    <t>人坐得很齐 上课状态不错</t>
    <phoneticPr fontId="14" type="noConversion"/>
  </si>
  <si>
    <t>到课率高 前排就座率高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</si>
</sst>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2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6"/>
      <color rgb="FF010000"/>
      <name val="宋体"/>
      <charset val="134"/>
    </font>
    <font>
      <b/>
      <sz val="28"/>
      <color theme="1"/>
      <name val="宋体"/>
      <charset val="134"/>
    </font>
    <font>
      <b/>
      <sz val="16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color rgb="FF01000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 applyBorder="0">
      <alignment vertical="center"/>
    </xf>
    <xf numFmtId="0" fontId="5" fillId="0" borderId="3" applyBorder="0">
      <alignment horizontal="center" vertical="center"/>
    </xf>
    <xf numFmtId="0" fontId="10" fillId="0" borderId="1" applyFont="0">
      <alignment horizontal="center" vertical="center"/>
    </xf>
    <xf numFmtId="0" fontId="10" fillId="0" borderId="1" applyFont="0" applyAlignment="0">
      <alignment horizontal="center" vertical="center"/>
    </xf>
  </cellStyleXfs>
  <cellXfs count="64">
    <xf numFmtId="0" fontId="0" fillId="0" borderId="0" xfId="0">
      <alignment vertical="center"/>
    </xf>
    <xf numFmtId="10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right" vertical="center"/>
    </xf>
    <xf numFmtId="9" fontId="6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5" fillId="0" borderId="1" xfId="1" applyBorder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9" fontId="5" fillId="0" borderId="1" xfId="1" applyNumberFormat="1" applyBorder="1" applyAlignment="1">
      <alignment horizontal="right" vertical="center"/>
    </xf>
    <xf numFmtId="10" fontId="6" fillId="0" borderId="1" xfId="0" applyNumberFormat="1" applyFont="1" applyBorder="1">
      <alignment vertical="center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0" fontId="5" fillId="0" borderId="1" xfId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9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5" fillId="0" borderId="1" xfId="1" applyBorder="1" applyAlignment="1" applyProtection="1">
      <alignment horizontal="center" vertical="center" wrapText="1"/>
      <protection locked="0"/>
    </xf>
    <xf numFmtId="0" fontId="5" fillId="0" borderId="3" xfId="1" applyBorder="1" applyAlignment="1" applyProtection="1">
      <alignment horizontal="center" vertical="center" wrapText="1"/>
      <protection locked="0"/>
    </xf>
    <xf numFmtId="0" fontId="5" fillId="0" borderId="6" xfId="1" applyBorder="1" applyAlignment="1" applyProtection="1">
      <alignment horizontal="center" vertical="center" wrapText="1"/>
      <protection locked="0"/>
    </xf>
    <xf numFmtId="0" fontId="5" fillId="0" borderId="5" xfId="1" applyBorder="1" applyAlignment="1" applyProtection="1">
      <alignment horizontal="center" vertical="center" wrapText="1"/>
      <protection locked="0"/>
    </xf>
    <xf numFmtId="0" fontId="5" fillId="0" borderId="3" xfId="3" applyFont="1" applyBorder="1" applyAlignment="1" applyProtection="1">
      <alignment horizontal="center" vertical="center" wrapText="1"/>
      <protection locked="0"/>
    </xf>
    <xf numFmtId="0" fontId="5" fillId="0" borderId="6" xfId="3" applyFont="1" applyBorder="1" applyAlignment="1" applyProtection="1">
      <alignment horizontal="center" vertical="center" wrapText="1"/>
      <protection locked="0"/>
    </xf>
    <xf numFmtId="0" fontId="5" fillId="0" borderId="5" xfId="3" applyFont="1" applyBorder="1" applyAlignment="1" applyProtection="1">
      <alignment horizontal="center" vertical="center" wrapText="1"/>
      <protection locked="0"/>
    </xf>
    <xf numFmtId="0" fontId="10" fillId="0" borderId="9" xfId="3" applyFont="1" applyBorder="1" applyAlignment="1" applyProtection="1">
      <alignment horizontal="center" vertical="center" wrapText="1"/>
      <protection locked="0"/>
    </xf>
    <xf numFmtId="0" fontId="10" fillId="0" borderId="10" xfId="3" applyFont="1" applyBorder="1" applyAlignment="1" applyProtection="1">
      <alignment horizontal="center" vertical="center" wrapText="1"/>
      <protection locked="0"/>
    </xf>
    <xf numFmtId="0" fontId="10" fillId="0" borderId="11" xfId="3" applyFont="1" applyBorder="1" applyAlignment="1" applyProtection="1">
      <alignment horizontal="center" vertical="center" wrapText="1"/>
      <protection locked="0"/>
    </xf>
    <xf numFmtId="0" fontId="10" fillId="0" borderId="12" xfId="3" applyFont="1" applyBorder="1" applyAlignment="1" applyProtection="1">
      <alignment horizontal="center" vertical="center" wrapText="1"/>
      <protection locked="0"/>
    </xf>
    <xf numFmtId="0" fontId="10" fillId="0" borderId="0" xfId="3" applyFont="1" applyBorder="1" applyAlignment="1" applyProtection="1">
      <alignment horizontal="center" vertical="center" wrapText="1"/>
      <protection locked="0"/>
    </xf>
    <xf numFmtId="0" fontId="10" fillId="0" borderId="13" xfId="3" applyFont="1" applyBorder="1" applyAlignment="1" applyProtection="1">
      <alignment horizontal="center" vertical="center" wrapText="1"/>
      <protection locked="0"/>
    </xf>
    <xf numFmtId="0" fontId="10" fillId="0" borderId="14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15" xfId="3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2" applyFo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</cellXfs>
  <cellStyles count="4">
    <cellStyle name="常规" xfId="0" builtinId="0"/>
    <cellStyle name="学院样式" xfId="1" xr:uid="{00000000-0005-0000-0000-000031000000}"/>
    <cellStyle name="样式 1" xfId="2" xr:uid="{00000000-0005-0000-0000-000032000000}"/>
    <cellStyle name="样式 2" xfId="3" xr:uid="{00000000-0005-0000-0000-00003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topLeftCell="E37" zoomScale="70" zoomScaleNormal="70" workbookViewId="0">
      <selection activeCell="O18" sqref="O18"/>
    </sheetView>
  </sheetViews>
  <sheetFormatPr defaultColWidth="9.6328125" defaultRowHeight="14" x14ac:dyDescent="0.25"/>
  <cols>
    <col min="1" max="1" width="59.1796875" style="13" customWidth="1"/>
    <col min="2" max="2" width="66.453125" style="14" customWidth="1"/>
    <col min="3" max="3" width="19.1796875" customWidth="1"/>
    <col min="4" max="4" width="39.36328125" customWidth="1"/>
    <col min="5" max="5" width="22.6328125" customWidth="1"/>
    <col min="6" max="10" width="15.453125" customWidth="1"/>
    <col min="11" max="11" width="19.1796875" customWidth="1"/>
    <col min="12" max="12" width="11.81640625" customWidth="1"/>
    <col min="13" max="13" width="13.81640625" customWidth="1"/>
    <col min="14" max="14" width="22.6328125" customWidth="1"/>
    <col min="15" max="15" width="76.26953125" customWidth="1"/>
    <col min="16" max="16" width="11.7265625" customWidth="1"/>
    <col min="18" max="18" width="10.81640625"/>
  </cols>
  <sheetData>
    <row r="1" spans="1:16" ht="35.5" x14ac:dyDescent="0.25">
      <c r="A1" s="31" t="s">
        <v>0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21" x14ac:dyDescent="0.25">
      <c r="A2" s="15" t="s">
        <v>1</v>
      </c>
      <c r="B2" s="16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9" t="s">
        <v>16</v>
      </c>
    </row>
    <row r="3" spans="1:16" ht="17.5" x14ac:dyDescent="0.25">
      <c r="A3" s="38" t="s">
        <v>17</v>
      </c>
      <c r="B3" s="21" t="s">
        <v>18</v>
      </c>
      <c r="C3" s="22" t="s">
        <v>19</v>
      </c>
      <c r="D3" s="22" t="s">
        <v>20</v>
      </c>
      <c r="E3" s="22">
        <v>0</v>
      </c>
      <c r="F3" s="22">
        <v>27</v>
      </c>
      <c r="G3" s="22">
        <v>27</v>
      </c>
      <c r="H3" s="22">
        <v>0</v>
      </c>
      <c r="I3" s="22">
        <v>1</v>
      </c>
      <c r="J3" s="22">
        <v>25</v>
      </c>
      <c r="K3" s="22">
        <v>0</v>
      </c>
      <c r="L3" s="23">
        <f t="shared" ref="L3:L8" si="0">E3/F3</f>
        <v>0</v>
      </c>
      <c r="M3" s="23">
        <f t="shared" ref="M3:M8" si="1">G3/F3</f>
        <v>1</v>
      </c>
      <c r="N3" s="24">
        <f t="shared" ref="N3:N8" si="2">(I3+J3+K3)/G3</f>
        <v>0.96296296296296291</v>
      </c>
      <c r="O3" s="58" t="s">
        <v>21</v>
      </c>
      <c r="P3" s="59" t="s">
        <v>22</v>
      </c>
    </row>
    <row r="4" spans="1:16" ht="19" customHeight="1" x14ac:dyDescent="0.25">
      <c r="A4" s="38"/>
      <c r="B4" s="56" t="s">
        <v>144</v>
      </c>
      <c r="C4" s="22" t="s">
        <v>23</v>
      </c>
      <c r="D4" s="22" t="s">
        <v>24</v>
      </c>
      <c r="E4" s="22">
        <v>0</v>
      </c>
      <c r="F4" s="22">
        <v>46</v>
      </c>
      <c r="G4" s="22">
        <v>46</v>
      </c>
      <c r="H4" s="22">
        <v>0</v>
      </c>
      <c r="I4" s="22">
        <v>0</v>
      </c>
      <c r="J4" s="22">
        <v>0</v>
      </c>
      <c r="K4" s="22">
        <v>0</v>
      </c>
      <c r="L4" s="23">
        <f t="shared" si="0"/>
        <v>0</v>
      </c>
      <c r="M4" s="23">
        <f t="shared" si="1"/>
        <v>1</v>
      </c>
      <c r="N4" s="23">
        <f t="shared" si="2"/>
        <v>0</v>
      </c>
      <c r="O4" s="58" t="s">
        <v>25</v>
      </c>
      <c r="P4" s="59" t="s">
        <v>26</v>
      </c>
    </row>
    <row r="5" spans="1:16" ht="19" customHeight="1" x14ac:dyDescent="0.25">
      <c r="A5" s="38"/>
      <c r="B5" s="21" t="s">
        <v>27</v>
      </c>
      <c r="C5" s="22" t="s">
        <v>28</v>
      </c>
      <c r="D5" s="22" t="s">
        <v>29</v>
      </c>
      <c r="E5" s="22">
        <v>0</v>
      </c>
      <c r="F5" s="22">
        <v>50</v>
      </c>
      <c r="G5" s="22">
        <v>50</v>
      </c>
      <c r="H5" s="22">
        <v>0</v>
      </c>
      <c r="I5" s="22">
        <v>0</v>
      </c>
      <c r="J5" s="22">
        <v>3</v>
      </c>
      <c r="K5" s="22">
        <v>3</v>
      </c>
      <c r="L5" s="23">
        <f t="shared" si="0"/>
        <v>0</v>
      </c>
      <c r="M5" s="23">
        <f t="shared" si="1"/>
        <v>1</v>
      </c>
      <c r="N5" s="24">
        <f t="shared" si="2"/>
        <v>0.12</v>
      </c>
      <c r="O5" s="58" t="s">
        <v>30</v>
      </c>
      <c r="P5" s="59" t="s">
        <v>31</v>
      </c>
    </row>
    <row r="6" spans="1:16" ht="17.5" x14ac:dyDescent="0.25">
      <c r="A6" s="38"/>
      <c r="B6" s="25" t="s">
        <v>32</v>
      </c>
      <c r="C6" s="22" t="s">
        <v>33</v>
      </c>
      <c r="D6" s="22" t="s">
        <v>34</v>
      </c>
      <c r="E6" s="22">
        <v>0</v>
      </c>
      <c r="F6" s="22">
        <v>56</v>
      </c>
      <c r="G6" s="22">
        <v>56</v>
      </c>
      <c r="H6" s="22">
        <v>0</v>
      </c>
      <c r="I6" s="22">
        <v>4</v>
      </c>
      <c r="J6" s="22">
        <v>2</v>
      </c>
      <c r="K6" s="22">
        <v>2</v>
      </c>
      <c r="L6" s="23">
        <f t="shared" si="0"/>
        <v>0</v>
      </c>
      <c r="M6" s="23">
        <f t="shared" si="1"/>
        <v>1</v>
      </c>
      <c r="N6" s="24">
        <f t="shared" si="2"/>
        <v>0.14285714285714299</v>
      </c>
      <c r="O6" s="60" t="s">
        <v>152</v>
      </c>
      <c r="P6" s="59" t="s">
        <v>35</v>
      </c>
    </row>
    <row r="7" spans="1:16" ht="17.5" x14ac:dyDescent="0.25">
      <c r="A7" s="38"/>
      <c r="B7" s="56" t="s">
        <v>145</v>
      </c>
      <c r="C7" s="22" t="s">
        <v>33</v>
      </c>
      <c r="D7" s="22" t="s">
        <v>36</v>
      </c>
      <c r="E7" s="22">
        <v>0</v>
      </c>
      <c r="F7" s="22">
        <v>53</v>
      </c>
      <c r="G7" s="22">
        <v>53</v>
      </c>
      <c r="H7" s="22">
        <v>0</v>
      </c>
      <c r="I7" s="22">
        <v>0</v>
      </c>
      <c r="J7" s="22">
        <v>2</v>
      </c>
      <c r="K7" s="22">
        <v>3</v>
      </c>
      <c r="L7" s="23">
        <f t="shared" si="0"/>
        <v>0</v>
      </c>
      <c r="M7" s="23">
        <f t="shared" si="1"/>
        <v>1</v>
      </c>
      <c r="N7" s="24">
        <f t="shared" si="2"/>
        <v>9.4339622641509399E-2</v>
      </c>
      <c r="O7" s="60" t="s">
        <v>37</v>
      </c>
      <c r="P7" s="59" t="s">
        <v>38</v>
      </c>
    </row>
    <row r="8" spans="1:16" ht="17.5" x14ac:dyDescent="0.25">
      <c r="A8" s="38"/>
      <c r="B8" s="56" t="s">
        <v>146</v>
      </c>
      <c r="C8" s="22" t="s">
        <v>39</v>
      </c>
      <c r="D8" s="22" t="s">
        <v>40</v>
      </c>
      <c r="E8" s="22">
        <v>0</v>
      </c>
      <c r="F8" s="22">
        <v>32</v>
      </c>
      <c r="G8" s="22">
        <v>32</v>
      </c>
      <c r="H8" s="22">
        <v>0</v>
      </c>
      <c r="I8" s="22">
        <v>0</v>
      </c>
      <c r="J8" s="22">
        <v>6</v>
      </c>
      <c r="K8" s="22">
        <v>2</v>
      </c>
      <c r="L8" s="23">
        <f t="shared" si="0"/>
        <v>0</v>
      </c>
      <c r="M8" s="23">
        <f t="shared" si="1"/>
        <v>1</v>
      </c>
      <c r="N8" s="24">
        <f t="shared" si="2"/>
        <v>0.25</v>
      </c>
      <c r="O8" s="61" t="s">
        <v>41</v>
      </c>
      <c r="P8" s="59" t="s">
        <v>42</v>
      </c>
    </row>
    <row r="9" spans="1:16" ht="17.5" x14ac:dyDescent="0.25">
      <c r="A9" s="38"/>
      <c r="B9" s="26" t="s">
        <v>43</v>
      </c>
      <c r="C9" s="22"/>
      <c r="D9" s="22"/>
      <c r="E9" s="22"/>
      <c r="F9" s="22"/>
      <c r="G9" s="22"/>
      <c r="H9" s="22"/>
      <c r="I9" s="22"/>
      <c r="J9" s="22"/>
      <c r="K9" s="22"/>
      <c r="L9" s="27">
        <f>(L8+L3+L5)/3</f>
        <v>0</v>
      </c>
      <c r="M9" s="27">
        <f>(M8+M3+M5+M4+M6)/5</f>
        <v>1</v>
      </c>
      <c r="N9" s="24"/>
      <c r="O9" s="58"/>
      <c r="P9" s="59"/>
    </row>
    <row r="10" spans="1:16" ht="17.5" x14ac:dyDescent="0.25">
      <c r="A10" s="38" t="s">
        <v>44</v>
      </c>
      <c r="B10" s="21" t="s">
        <v>45</v>
      </c>
      <c r="C10" s="22" t="s">
        <v>46</v>
      </c>
      <c r="D10" s="22" t="s">
        <v>47</v>
      </c>
      <c r="E10" s="22">
        <v>0</v>
      </c>
      <c r="F10" s="22">
        <v>22</v>
      </c>
      <c r="G10" s="22">
        <v>22</v>
      </c>
      <c r="H10" s="22">
        <v>0</v>
      </c>
      <c r="I10" s="22">
        <v>0</v>
      </c>
      <c r="J10" s="22">
        <v>0</v>
      </c>
      <c r="K10" s="22">
        <v>0</v>
      </c>
      <c r="L10" s="23">
        <f>E10/F10</f>
        <v>0</v>
      </c>
      <c r="M10" s="23">
        <f>G10/F10</f>
        <v>1</v>
      </c>
      <c r="N10" s="23">
        <f>(I10+J10+K10)/G10</f>
        <v>0</v>
      </c>
      <c r="O10" s="61" t="s">
        <v>48</v>
      </c>
      <c r="P10" s="59" t="s">
        <v>26</v>
      </c>
    </row>
    <row r="11" spans="1:16" ht="17.5" x14ac:dyDescent="0.25">
      <c r="A11" s="38"/>
      <c r="B11" s="21" t="s">
        <v>49</v>
      </c>
      <c r="C11" s="22" t="s">
        <v>50</v>
      </c>
      <c r="D11" s="22" t="s">
        <v>51</v>
      </c>
      <c r="E11" s="22">
        <v>0</v>
      </c>
      <c r="F11" s="22">
        <v>34</v>
      </c>
      <c r="G11" s="22">
        <v>34</v>
      </c>
      <c r="H11" s="22">
        <v>0</v>
      </c>
      <c r="I11" s="22">
        <v>4</v>
      </c>
      <c r="J11" s="22">
        <v>0</v>
      </c>
      <c r="K11" s="22">
        <v>0</v>
      </c>
      <c r="L11" s="23">
        <f>E11/F11</f>
        <v>0</v>
      </c>
      <c r="M11" s="23">
        <f>G11/F11</f>
        <v>1</v>
      </c>
      <c r="N11" s="24">
        <f>(I11+J11+K11)/G11</f>
        <v>0.11764705882352899</v>
      </c>
      <c r="O11" s="58" t="s">
        <v>153</v>
      </c>
      <c r="P11" s="59" t="s">
        <v>35</v>
      </c>
    </row>
    <row r="12" spans="1:16" ht="17.5" x14ac:dyDescent="0.25">
      <c r="A12" s="38"/>
      <c r="B12" s="21" t="s">
        <v>45</v>
      </c>
      <c r="C12" s="22" t="s">
        <v>28</v>
      </c>
      <c r="D12" s="22" t="s">
        <v>52</v>
      </c>
      <c r="E12" s="22">
        <v>0</v>
      </c>
      <c r="F12" s="22">
        <v>52</v>
      </c>
      <c r="G12" s="22">
        <v>52</v>
      </c>
      <c r="H12" s="22">
        <v>0</v>
      </c>
      <c r="I12" s="22">
        <v>4</v>
      </c>
      <c r="J12" s="22">
        <v>0</v>
      </c>
      <c r="K12" s="22">
        <v>2</v>
      </c>
      <c r="L12" s="23">
        <f>E12/F12</f>
        <v>0</v>
      </c>
      <c r="M12" s="23">
        <f>G12/F12</f>
        <v>1</v>
      </c>
      <c r="N12" s="24">
        <f>(I12+J12+K12)/G12</f>
        <v>0.115384615384615</v>
      </c>
      <c r="O12" s="58" t="s">
        <v>53</v>
      </c>
      <c r="P12" s="59" t="s">
        <v>31</v>
      </c>
    </row>
    <row r="13" spans="1:16" ht="17.5" x14ac:dyDescent="0.25">
      <c r="A13" s="38"/>
      <c r="B13" s="26" t="s">
        <v>43</v>
      </c>
      <c r="C13" s="22"/>
      <c r="D13" s="22"/>
      <c r="E13" s="22"/>
      <c r="F13" s="22"/>
      <c r="G13" s="22"/>
      <c r="H13" s="22"/>
      <c r="I13" s="22"/>
      <c r="J13" s="22"/>
      <c r="K13" s="22"/>
      <c r="L13" s="27">
        <f>(L10+L12)/2</f>
        <v>0</v>
      </c>
      <c r="M13" s="27">
        <f>(M10+M12)/2</f>
        <v>1</v>
      </c>
      <c r="N13" s="24"/>
      <c r="O13" s="58"/>
      <c r="P13" s="59"/>
    </row>
    <row r="14" spans="1:16" ht="17.5" x14ac:dyDescent="0.25">
      <c r="A14" s="38" t="s">
        <v>54</v>
      </c>
      <c r="B14" s="56" t="s">
        <v>147</v>
      </c>
      <c r="C14" s="22" t="s">
        <v>55</v>
      </c>
      <c r="D14" s="22" t="s">
        <v>56</v>
      </c>
      <c r="E14" s="22">
        <v>0</v>
      </c>
      <c r="F14" s="22">
        <v>32</v>
      </c>
      <c r="G14" s="22">
        <v>32</v>
      </c>
      <c r="H14" s="22">
        <v>0</v>
      </c>
      <c r="I14" s="22">
        <v>0</v>
      </c>
      <c r="J14" s="22">
        <v>0</v>
      </c>
      <c r="K14" s="22">
        <v>0</v>
      </c>
      <c r="L14" s="23">
        <f>E14/F14</f>
        <v>0</v>
      </c>
      <c r="M14" s="23">
        <f>G14/F14</f>
        <v>1</v>
      </c>
      <c r="N14" s="23">
        <f>(I14+J14+K14)/G14</f>
        <v>0</v>
      </c>
      <c r="O14" s="58" t="s">
        <v>57</v>
      </c>
      <c r="P14" s="59" t="s">
        <v>58</v>
      </c>
    </row>
    <row r="15" spans="1:16" ht="20" customHeight="1" x14ac:dyDescent="0.25">
      <c r="A15" s="38"/>
      <c r="B15" s="56" t="s">
        <v>148</v>
      </c>
      <c r="C15" s="22" t="s">
        <v>59</v>
      </c>
      <c r="D15" s="22" t="s">
        <v>60</v>
      </c>
      <c r="E15" s="22">
        <v>0</v>
      </c>
      <c r="F15" s="22">
        <v>27</v>
      </c>
      <c r="G15" s="22">
        <v>23</v>
      </c>
      <c r="H15" s="22">
        <v>1</v>
      </c>
      <c r="I15" s="22">
        <v>0</v>
      </c>
      <c r="J15" s="22">
        <v>2</v>
      </c>
      <c r="K15" s="22">
        <v>0</v>
      </c>
      <c r="L15" s="23">
        <f>E15/F15</f>
        <v>0</v>
      </c>
      <c r="M15" s="24">
        <f>G15/F15</f>
        <v>0.85185185185185197</v>
      </c>
      <c r="N15" s="24">
        <f>(I15+J15+K15)/G15</f>
        <v>8.6956521739130405E-2</v>
      </c>
      <c r="O15" s="62" t="s">
        <v>61</v>
      </c>
      <c r="P15" s="59" t="s">
        <v>62</v>
      </c>
    </row>
    <row r="16" spans="1:16" ht="17.5" x14ac:dyDescent="0.25">
      <c r="A16" s="38"/>
      <c r="B16" s="21" t="s">
        <v>63</v>
      </c>
      <c r="C16" s="22" t="s">
        <v>64</v>
      </c>
      <c r="D16" s="22" t="s">
        <v>65</v>
      </c>
      <c r="E16" s="22">
        <v>0</v>
      </c>
      <c r="F16" s="22">
        <v>22</v>
      </c>
      <c r="G16" s="22">
        <v>22</v>
      </c>
      <c r="H16" s="22">
        <v>0</v>
      </c>
      <c r="I16" s="22">
        <v>0</v>
      </c>
      <c r="J16" s="22">
        <v>0</v>
      </c>
      <c r="K16" s="22">
        <v>0</v>
      </c>
      <c r="L16" s="23">
        <f>E16/F16</f>
        <v>0</v>
      </c>
      <c r="M16" s="23">
        <f>G16/F16</f>
        <v>1</v>
      </c>
      <c r="N16" s="23">
        <f>(I16+J16+K16)/G16</f>
        <v>0</v>
      </c>
      <c r="O16" s="58" t="s">
        <v>154</v>
      </c>
      <c r="P16" s="59" t="s">
        <v>35</v>
      </c>
    </row>
    <row r="17" spans="1:16" ht="17.5" x14ac:dyDescent="0.25">
      <c r="A17" s="38"/>
      <c r="B17" s="26" t="s">
        <v>43</v>
      </c>
      <c r="C17" s="22"/>
      <c r="D17" s="22"/>
      <c r="E17" s="22"/>
      <c r="F17" s="22"/>
      <c r="G17" s="22"/>
      <c r="H17" s="22"/>
      <c r="I17" s="22"/>
      <c r="J17" s="22"/>
      <c r="K17" s="22"/>
      <c r="L17" s="27">
        <f>(L15+L14)/2</f>
        <v>0</v>
      </c>
      <c r="M17" s="28">
        <f>(M15+M14+M16)/3</f>
        <v>0.9506172839506174</v>
      </c>
      <c r="N17" s="24"/>
      <c r="O17" s="58"/>
      <c r="P17" s="59"/>
    </row>
    <row r="18" spans="1:16" ht="17.5" x14ac:dyDescent="0.25">
      <c r="A18" s="39" t="s">
        <v>66</v>
      </c>
      <c r="B18" s="21" t="s">
        <v>67</v>
      </c>
      <c r="C18" s="22" t="s">
        <v>39</v>
      </c>
      <c r="D18" s="22" t="s">
        <v>47</v>
      </c>
      <c r="E18" s="22">
        <v>0</v>
      </c>
      <c r="F18" s="22">
        <v>68</v>
      </c>
      <c r="G18" s="22">
        <v>68</v>
      </c>
      <c r="H18" s="22">
        <v>0</v>
      </c>
      <c r="I18" s="22">
        <v>0</v>
      </c>
      <c r="J18" s="22">
        <v>0</v>
      </c>
      <c r="K18" s="22">
        <v>0</v>
      </c>
      <c r="L18" s="23">
        <f>E18/F18</f>
        <v>0</v>
      </c>
      <c r="M18" s="23">
        <f>G18/F18</f>
        <v>1</v>
      </c>
      <c r="N18" s="23">
        <f>(I18+J18+K18)/G18</f>
        <v>0</v>
      </c>
      <c r="O18" s="58" t="s">
        <v>155</v>
      </c>
      <c r="P18" s="63" t="s">
        <v>68</v>
      </c>
    </row>
    <row r="19" spans="1:16" ht="17.5" x14ac:dyDescent="0.25">
      <c r="A19" s="40"/>
      <c r="B19" s="21" t="s">
        <v>69</v>
      </c>
      <c r="C19" s="22" t="s">
        <v>70</v>
      </c>
      <c r="D19" s="22" t="s">
        <v>56</v>
      </c>
      <c r="E19" s="22">
        <v>0</v>
      </c>
      <c r="F19" s="22">
        <v>51</v>
      </c>
      <c r="G19" s="22">
        <v>51</v>
      </c>
      <c r="H19" s="22">
        <v>0</v>
      </c>
      <c r="I19" s="22">
        <v>6</v>
      </c>
      <c r="J19" s="22">
        <v>4</v>
      </c>
      <c r="K19" s="22">
        <v>0</v>
      </c>
      <c r="L19" s="23">
        <f>E19/F19</f>
        <v>0</v>
      </c>
      <c r="M19" s="23">
        <f>G19/F19</f>
        <v>1</v>
      </c>
      <c r="N19" s="24">
        <f>(I19+J19+K19)/G19</f>
        <v>0.19607843137254899</v>
      </c>
      <c r="O19" s="58" t="s">
        <v>71</v>
      </c>
      <c r="P19" s="63" t="s">
        <v>68</v>
      </c>
    </row>
    <row r="20" spans="1:16" ht="17.5" x14ac:dyDescent="0.25">
      <c r="A20" s="40"/>
      <c r="B20" s="21" t="s">
        <v>72</v>
      </c>
      <c r="C20" s="22" t="s">
        <v>33</v>
      </c>
      <c r="D20" s="22" t="s">
        <v>60</v>
      </c>
      <c r="E20" s="22">
        <v>0</v>
      </c>
      <c r="F20" s="22">
        <v>38</v>
      </c>
      <c r="G20" s="22">
        <v>38</v>
      </c>
      <c r="H20" s="22">
        <v>0</v>
      </c>
      <c r="I20" s="22">
        <v>0</v>
      </c>
      <c r="J20" s="22">
        <v>3</v>
      </c>
      <c r="K20" s="22">
        <v>2</v>
      </c>
      <c r="L20" s="23">
        <f>E20/F20</f>
        <v>0</v>
      </c>
      <c r="M20" s="23">
        <f>G20/F20</f>
        <v>1</v>
      </c>
      <c r="N20" s="24">
        <f>(I20+J20+K20)/G20</f>
        <v>0.13157894736842099</v>
      </c>
      <c r="O20" s="58" t="s">
        <v>151</v>
      </c>
      <c r="P20" s="63" t="s">
        <v>35</v>
      </c>
    </row>
    <row r="21" spans="1:16" ht="17.5" x14ac:dyDescent="0.25">
      <c r="A21" s="41"/>
      <c r="B21" s="26" t="s">
        <v>43</v>
      </c>
      <c r="C21" s="22"/>
      <c r="D21" s="22"/>
      <c r="E21" s="22"/>
      <c r="F21" s="22"/>
      <c r="G21" s="22"/>
      <c r="H21" s="22"/>
      <c r="I21" s="22"/>
      <c r="J21" s="22"/>
      <c r="K21" s="22"/>
      <c r="L21" s="27">
        <f>(L18+L19+L20)/3</f>
        <v>0</v>
      </c>
      <c r="M21" s="27">
        <f>(M18+M19+M20)/3</f>
        <v>1</v>
      </c>
      <c r="N21" s="24"/>
      <c r="O21" s="58"/>
      <c r="P21" s="63"/>
    </row>
    <row r="22" spans="1:16" ht="17.5" x14ac:dyDescent="0.25">
      <c r="A22" s="38" t="s">
        <v>73</v>
      </c>
      <c r="B22" s="21" t="s">
        <v>74</v>
      </c>
      <c r="C22" s="22" t="s">
        <v>75</v>
      </c>
      <c r="D22" s="22" t="s">
        <v>20</v>
      </c>
      <c r="E22" s="22">
        <v>0</v>
      </c>
      <c r="F22" s="22">
        <v>32</v>
      </c>
      <c r="G22" s="22">
        <v>32</v>
      </c>
      <c r="H22" s="22">
        <v>0</v>
      </c>
      <c r="I22" s="22">
        <v>0</v>
      </c>
      <c r="J22" s="22">
        <v>0</v>
      </c>
      <c r="K22" s="22">
        <v>0</v>
      </c>
      <c r="L22" s="23">
        <f>E22/F22</f>
        <v>0</v>
      </c>
      <c r="M22" s="23">
        <f>G22/F22</f>
        <v>1</v>
      </c>
      <c r="N22" s="23">
        <f>(I22+J22+K22)/G22</f>
        <v>0</v>
      </c>
      <c r="O22" s="58" t="s">
        <v>76</v>
      </c>
      <c r="P22" s="59" t="s">
        <v>77</v>
      </c>
    </row>
    <row r="23" spans="1:16" ht="17.5" x14ac:dyDescent="0.25">
      <c r="A23" s="38"/>
      <c r="B23" s="21" t="s">
        <v>78</v>
      </c>
      <c r="C23" s="22" t="s">
        <v>79</v>
      </c>
      <c r="D23" s="22" t="s">
        <v>34</v>
      </c>
      <c r="E23" s="22">
        <v>0</v>
      </c>
      <c r="F23" s="22">
        <v>33</v>
      </c>
      <c r="G23" s="22">
        <v>31</v>
      </c>
      <c r="H23" s="22">
        <v>2</v>
      </c>
      <c r="I23" s="22">
        <v>1</v>
      </c>
      <c r="J23" s="22">
        <v>30</v>
      </c>
      <c r="K23" s="22">
        <v>0</v>
      </c>
      <c r="L23" s="23">
        <f>E23/F23</f>
        <v>0</v>
      </c>
      <c r="M23" s="24">
        <f>G23/F23</f>
        <v>0.939393939393939</v>
      </c>
      <c r="N23" s="23">
        <f>(I23+J23+K23)/G23</f>
        <v>1</v>
      </c>
      <c r="O23" s="58" t="s">
        <v>80</v>
      </c>
      <c r="P23" s="59" t="s">
        <v>22</v>
      </c>
    </row>
    <row r="24" spans="1:16" ht="17.5" x14ac:dyDescent="0.25">
      <c r="A24" s="38"/>
      <c r="B24" s="26" t="s">
        <v>43</v>
      </c>
      <c r="C24" s="22"/>
      <c r="D24" s="22"/>
      <c r="E24" s="22"/>
      <c r="F24" s="22"/>
      <c r="G24" s="22"/>
      <c r="H24" s="22"/>
      <c r="I24" s="22"/>
      <c r="J24" s="22"/>
      <c r="K24" s="22"/>
      <c r="L24" s="27">
        <f>(+L23+L22)/2</f>
        <v>0</v>
      </c>
      <c r="M24" s="28">
        <f>(M23+M22)/2</f>
        <v>0.96969696969696995</v>
      </c>
      <c r="N24" s="24"/>
      <c r="O24" s="58"/>
      <c r="P24" s="59"/>
    </row>
    <row r="25" spans="1:16" ht="17.5" x14ac:dyDescent="0.25">
      <c r="A25" s="38" t="s">
        <v>81</v>
      </c>
      <c r="B25" s="21" t="s">
        <v>82</v>
      </c>
      <c r="C25" s="22" t="s">
        <v>83</v>
      </c>
      <c r="D25" s="22" t="s">
        <v>29</v>
      </c>
      <c r="E25" s="22">
        <v>0</v>
      </c>
      <c r="F25" s="22">
        <v>26</v>
      </c>
      <c r="G25" s="22">
        <v>25</v>
      </c>
      <c r="H25" s="22">
        <v>1</v>
      </c>
      <c r="I25" s="22">
        <v>0</v>
      </c>
      <c r="J25" s="22">
        <v>25</v>
      </c>
      <c r="K25" s="22">
        <v>0</v>
      </c>
      <c r="L25" s="23">
        <f>E25/F25</f>
        <v>0</v>
      </c>
      <c r="M25" s="24">
        <f>G25/F25</f>
        <v>0.96153846153846201</v>
      </c>
      <c r="N25" s="24">
        <f>(I25+J25+K25)/G25</f>
        <v>1</v>
      </c>
      <c r="O25" s="58" t="s">
        <v>84</v>
      </c>
      <c r="P25" s="59" t="s">
        <v>22</v>
      </c>
    </row>
    <row r="26" spans="1:16" ht="17.5" x14ac:dyDescent="0.25">
      <c r="A26" s="38"/>
      <c r="B26" s="21" t="s">
        <v>85</v>
      </c>
      <c r="C26" s="22" t="s">
        <v>86</v>
      </c>
      <c r="D26" s="22" t="s">
        <v>87</v>
      </c>
      <c r="E26" s="22">
        <v>0</v>
      </c>
      <c r="F26" s="22">
        <v>43</v>
      </c>
      <c r="G26" s="22">
        <v>43</v>
      </c>
      <c r="H26" s="22">
        <v>0</v>
      </c>
      <c r="I26" s="22">
        <v>0</v>
      </c>
      <c r="J26" s="22">
        <v>0</v>
      </c>
      <c r="K26" s="22">
        <v>0</v>
      </c>
      <c r="L26" s="23">
        <f>E26/F26</f>
        <v>0</v>
      </c>
      <c r="M26" s="23">
        <f>G26/F26</f>
        <v>1</v>
      </c>
      <c r="N26" s="23">
        <f>(I26+J26+K26)/G26</f>
        <v>0</v>
      </c>
      <c r="O26" s="58" t="s">
        <v>57</v>
      </c>
      <c r="P26" s="59" t="s">
        <v>58</v>
      </c>
    </row>
    <row r="27" spans="1:16" ht="17.5" x14ac:dyDescent="0.25">
      <c r="A27" s="38"/>
      <c r="B27" s="26" t="s">
        <v>43</v>
      </c>
      <c r="C27" s="22"/>
      <c r="D27" s="22"/>
      <c r="E27" s="22"/>
      <c r="F27" s="22"/>
      <c r="G27" s="22"/>
      <c r="H27" s="22"/>
      <c r="I27" s="22"/>
      <c r="J27" s="22"/>
      <c r="K27" s="22"/>
      <c r="L27" s="27">
        <f>(L26+L25)/2</f>
        <v>0</v>
      </c>
      <c r="M27" s="28">
        <f>(M26+M25)/2</f>
        <v>0.98076923076923095</v>
      </c>
      <c r="N27" s="24"/>
      <c r="O27" s="58"/>
      <c r="P27" s="59"/>
    </row>
    <row r="28" spans="1:16" ht="17.5" x14ac:dyDescent="0.25">
      <c r="A28" s="38" t="s">
        <v>88</v>
      </c>
      <c r="B28" s="21" t="s">
        <v>89</v>
      </c>
      <c r="C28" s="22" t="s">
        <v>90</v>
      </c>
      <c r="D28" s="22" t="s">
        <v>24</v>
      </c>
      <c r="E28" s="22">
        <v>0</v>
      </c>
      <c r="F28" s="22">
        <v>41</v>
      </c>
      <c r="G28" s="22">
        <v>37</v>
      </c>
      <c r="H28" s="22">
        <v>1</v>
      </c>
      <c r="I28" s="22">
        <v>0</v>
      </c>
      <c r="J28" s="22">
        <v>1</v>
      </c>
      <c r="K28" s="22">
        <v>0</v>
      </c>
      <c r="L28" s="23">
        <f>E28/F28</f>
        <v>0</v>
      </c>
      <c r="M28" s="24">
        <f>G28/F28</f>
        <v>0.90243902439024404</v>
      </c>
      <c r="N28" s="24">
        <f>(I28+J28+K28)/G28</f>
        <v>2.7027027027027001E-2</v>
      </c>
      <c r="O28" s="58" t="s">
        <v>91</v>
      </c>
      <c r="P28" s="59" t="s">
        <v>62</v>
      </c>
    </row>
    <row r="29" spans="1:16" ht="17.5" x14ac:dyDescent="0.25">
      <c r="A29" s="38"/>
      <c r="B29" s="21" t="s">
        <v>92</v>
      </c>
      <c r="C29" s="22" t="s">
        <v>93</v>
      </c>
      <c r="D29" s="22" t="s">
        <v>94</v>
      </c>
      <c r="E29" s="22">
        <v>0</v>
      </c>
      <c r="F29" s="22">
        <v>27</v>
      </c>
      <c r="G29" s="22">
        <v>20</v>
      </c>
      <c r="H29" s="22">
        <v>0</v>
      </c>
      <c r="I29" s="22">
        <v>0</v>
      </c>
      <c r="J29" s="22">
        <v>0</v>
      </c>
      <c r="K29" s="22">
        <v>0</v>
      </c>
      <c r="L29" s="23">
        <f>E29/F29</f>
        <v>0</v>
      </c>
      <c r="M29" s="24">
        <f>G29/F29</f>
        <v>0.74074074074074103</v>
      </c>
      <c r="N29" s="23">
        <f>(I29+J29+K29)/G29</f>
        <v>0</v>
      </c>
      <c r="O29" s="58" t="s">
        <v>95</v>
      </c>
      <c r="P29" s="59" t="s">
        <v>96</v>
      </c>
    </row>
    <row r="30" spans="1:16" ht="17.5" x14ac:dyDescent="0.25">
      <c r="A30" s="38"/>
      <c r="B30" s="26" t="s">
        <v>43</v>
      </c>
      <c r="C30" s="22"/>
      <c r="D30" s="22"/>
      <c r="E30" s="22"/>
      <c r="F30" s="22"/>
      <c r="G30" s="22"/>
      <c r="H30" s="22"/>
      <c r="I30" s="22"/>
      <c r="J30" s="22"/>
      <c r="K30" s="22"/>
      <c r="L30" s="27">
        <f>(L28+L29)/2</f>
        <v>0</v>
      </c>
      <c r="M30" s="28">
        <f>(M28+M29)/2</f>
        <v>0.82158988256549204</v>
      </c>
      <c r="N30" s="24"/>
      <c r="O30" s="58"/>
      <c r="P30" s="59"/>
    </row>
    <row r="31" spans="1:16" ht="17.5" x14ac:dyDescent="0.25">
      <c r="A31" s="38" t="s">
        <v>97</v>
      </c>
      <c r="B31" s="21" t="s">
        <v>98</v>
      </c>
      <c r="C31" s="22" t="s">
        <v>99</v>
      </c>
      <c r="D31" s="22" t="s">
        <v>100</v>
      </c>
      <c r="E31" s="22">
        <v>0</v>
      </c>
      <c r="F31" s="22">
        <v>45</v>
      </c>
      <c r="G31" s="22">
        <v>45</v>
      </c>
      <c r="H31" s="22">
        <v>0</v>
      </c>
      <c r="I31" s="22">
        <v>0</v>
      </c>
      <c r="J31" s="22">
        <v>0</v>
      </c>
      <c r="K31" s="22">
        <v>0</v>
      </c>
      <c r="L31" s="23">
        <f>E31/F31</f>
        <v>0</v>
      </c>
      <c r="M31" s="23">
        <f>G31/F31</f>
        <v>1</v>
      </c>
      <c r="N31" s="23">
        <f>(I31+J31+K31)/G31</f>
        <v>0</v>
      </c>
      <c r="O31" s="58" t="s">
        <v>101</v>
      </c>
      <c r="P31" s="59" t="s">
        <v>96</v>
      </c>
    </row>
    <row r="32" spans="1:16" ht="17.5" x14ac:dyDescent="0.25">
      <c r="A32" s="38"/>
      <c r="B32" s="56" t="s">
        <v>149</v>
      </c>
      <c r="C32" s="22" t="s">
        <v>102</v>
      </c>
      <c r="D32" s="22" t="s">
        <v>87</v>
      </c>
      <c r="E32" s="22">
        <v>0</v>
      </c>
      <c r="F32" s="22">
        <v>20</v>
      </c>
      <c r="G32" s="22">
        <v>20</v>
      </c>
      <c r="H32" s="22">
        <v>0</v>
      </c>
      <c r="I32" s="22">
        <v>0</v>
      </c>
      <c r="J32" s="22">
        <v>3</v>
      </c>
      <c r="K32" s="22">
        <v>3</v>
      </c>
      <c r="L32" s="23">
        <f>E32/F32</f>
        <v>0</v>
      </c>
      <c r="M32" s="23">
        <f>G32/F32</f>
        <v>1</v>
      </c>
      <c r="N32" s="24">
        <f>(I32+J32+K32)/G32</f>
        <v>0.3</v>
      </c>
      <c r="O32" s="58" t="s">
        <v>103</v>
      </c>
      <c r="P32" s="59" t="s">
        <v>35</v>
      </c>
    </row>
    <row r="33" spans="1:16" ht="17.5" x14ac:dyDescent="0.25">
      <c r="A33" s="38"/>
      <c r="B33" s="26" t="s">
        <v>43</v>
      </c>
      <c r="C33" s="22"/>
      <c r="D33" s="22"/>
      <c r="E33" s="22"/>
      <c r="F33" s="22"/>
      <c r="G33" s="22"/>
      <c r="H33" s="22"/>
      <c r="I33" s="22"/>
      <c r="J33" s="22"/>
      <c r="K33" s="22"/>
      <c r="L33" s="27">
        <f>(L32+L31)/2</f>
        <v>0</v>
      </c>
      <c r="M33" s="27">
        <f>(M32)/1</f>
        <v>1</v>
      </c>
      <c r="N33" s="24"/>
      <c r="O33" s="58"/>
      <c r="P33" s="59"/>
    </row>
    <row r="34" spans="1:16" ht="17.5" x14ac:dyDescent="0.25">
      <c r="A34" s="39" t="s">
        <v>104</v>
      </c>
      <c r="B34" s="21" t="s">
        <v>105</v>
      </c>
      <c r="C34" s="22" t="s">
        <v>106</v>
      </c>
      <c r="D34" s="22" t="s">
        <v>107</v>
      </c>
      <c r="E34" s="22">
        <v>0</v>
      </c>
      <c r="F34" s="22">
        <v>34</v>
      </c>
      <c r="G34" s="22">
        <v>34</v>
      </c>
      <c r="H34" s="22">
        <v>0</v>
      </c>
      <c r="I34" s="22">
        <v>0</v>
      </c>
      <c r="J34" s="22">
        <v>0</v>
      </c>
      <c r="K34" s="22">
        <v>0</v>
      </c>
      <c r="L34" s="23">
        <f>E34/F34</f>
        <v>0</v>
      </c>
      <c r="M34" s="23">
        <f>G34/F34</f>
        <v>1</v>
      </c>
      <c r="N34" s="23">
        <f>(I34+J34+K34)/G34</f>
        <v>0</v>
      </c>
      <c r="O34" s="58" t="s">
        <v>108</v>
      </c>
      <c r="P34" s="63" t="s">
        <v>96</v>
      </c>
    </row>
    <row r="35" spans="1:16" ht="17.5" x14ac:dyDescent="0.25">
      <c r="A35" s="41"/>
      <c r="B35" s="56" t="s">
        <v>150</v>
      </c>
      <c r="C35" s="22" t="s">
        <v>109</v>
      </c>
      <c r="D35" s="22" t="s">
        <v>65</v>
      </c>
      <c r="E35" s="22">
        <v>0</v>
      </c>
      <c r="F35" s="22">
        <v>31</v>
      </c>
      <c r="G35" s="22">
        <v>31</v>
      </c>
      <c r="H35" s="22">
        <v>0</v>
      </c>
      <c r="I35" s="22">
        <v>0</v>
      </c>
      <c r="J35" s="22">
        <v>0</v>
      </c>
      <c r="K35" s="22">
        <v>0</v>
      </c>
      <c r="L35" s="23">
        <f>E35/F35</f>
        <v>0</v>
      </c>
      <c r="M35" s="23">
        <f>G35/F35</f>
        <v>1</v>
      </c>
      <c r="N35" s="23">
        <f>(I35+J35+K35)/G35</f>
        <v>0</v>
      </c>
      <c r="O35" s="58" t="s">
        <v>57</v>
      </c>
      <c r="P35" s="63" t="s">
        <v>58</v>
      </c>
    </row>
    <row r="36" spans="1:16" ht="17.5" x14ac:dyDescent="0.25">
      <c r="A36" s="41"/>
      <c r="B36" s="26" t="s">
        <v>43</v>
      </c>
      <c r="C36" s="22"/>
      <c r="D36" s="22"/>
      <c r="E36" s="22"/>
      <c r="F36" s="22"/>
      <c r="G36" s="22"/>
      <c r="H36" s="22"/>
      <c r="I36" s="22"/>
      <c r="J36" s="22"/>
      <c r="K36" s="22"/>
      <c r="L36" s="23">
        <f>(L32)/1</f>
        <v>0</v>
      </c>
      <c r="M36" s="23">
        <f>(M34+M35)/2</f>
        <v>1</v>
      </c>
      <c r="N36" s="24"/>
      <c r="O36" s="58"/>
      <c r="P36" s="63"/>
    </row>
    <row r="37" spans="1:16" ht="17.5" x14ac:dyDescent="0.25">
      <c r="A37" s="38" t="s">
        <v>110</v>
      </c>
      <c r="B37" s="21" t="s">
        <v>111</v>
      </c>
      <c r="C37" s="22" t="s">
        <v>33</v>
      </c>
      <c r="D37" s="22" t="s">
        <v>94</v>
      </c>
      <c r="E37" s="22">
        <v>0</v>
      </c>
      <c r="F37" s="22">
        <v>54</v>
      </c>
      <c r="G37" s="22">
        <v>54</v>
      </c>
      <c r="H37" s="22">
        <v>0</v>
      </c>
      <c r="I37" s="22">
        <v>0</v>
      </c>
      <c r="J37" s="22">
        <v>0</v>
      </c>
      <c r="K37" s="22">
        <v>0</v>
      </c>
      <c r="L37" s="27">
        <f>E37/F37</f>
        <v>0</v>
      </c>
      <c r="M37" s="27">
        <f>G37/F37</f>
        <v>1</v>
      </c>
      <c r="N37" s="23">
        <f>(I37+J37+K37)/G37</f>
        <v>0</v>
      </c>
      <c r="O37" s="58" t="s">
        <v>57</v>
      </c>
      <c r="P37" s="59" t="s">
        <v>58</v>
      </c>
    </row>
    <row r="38" spans="1:16" ht="17.5" x14ac:dyDescent="0.25">
      <c r="A38" s="38"/>
      <c r="B38" s="21" t="s">
        <v>112</v>
      </c>
      <c r="C38" s="22" t="s">
        <v>113</v>
      </c>
      <c r="D38" s="22" t="s">
        <v>114</v>
      </c>
      <c r="E38" s="22">
        <v>0</v>
      </c>
      <c r="F38" s="22">
        <v>32</v>
      </c>
      <c r="G38" s="22">
        <v>32</v>
      </c>
      <c r="H38" s="22">
        <v>0</v>
      </c>
      <c r="I38" s="22">
        <v>0</v>
      </c>
      <c r="J38" s="22">
        <v>0</v>
      </c>
      <c r="K38" s="22">
        <v>0</v>
      </c>
      <c r="L38" s="23">
        <f>E38/F38</f>
        <v>0</v>
      </c>
      <c r="M38" s="23">
        <f>G38/F38</f>
        <v>1</v>
      </c>
      <c r="N38" s="23">
        <f>(I38+J38+K38)/G38</f>
        <v>0</v>
      </c>
      <c r="O38" s="58" t="s">
        <v>115</v>
      </c>
      <c r="P38" s="59" t="s">
        <v>26</v>
      </c>
    </row>
    <row r="39" spans="1:16" ht="17.5" x14ac:dyDescent="0.25">
      <c r="A39" s="38"/>
      <c r="B39" s="26" t="s">
        <v>43</v>
      </c>
      <c r="C39" s="22"/>
      <c r="D39" s="22"/>
      <c r="E39" s="22"/>
      <c r="F39" s="22"/>
      <c r="G39" s="22"/>
      <c r="H39" s="22"/>
      <c r="I39" s="22"/>
      <c r="J39" s="22"/>
      <c r="K39" s="22"/>
      <c r="L39" s="27">
        <f>(L38)/1</f>
        <v>0</v>
      </c>
      <c r="M39" s="27">
        <f>(M38)/1</f>
        <v>1</v>
      </c>
      <c r="N39" s="24"/>
      <c r="O39" s="58"/>
      <c r="P39" s="59"/>
    </row>
    <row r="40" spans="1:16" ht="17.5" x14ac:dyDescent="0.25">
      <c r="A40" s="38" t="s">
        <v>116</v>
      </c>
      <c r="B40" s="56" t="s">
        <v>143</v>
      </c>
      <c r="C40" s="22" t="s">
        <v>102</v>
      </c>
      <c r="D40" s="22" t="s">
        <v>100</v>
      </c>
      <c r="E40" s="22">
        <v>0</v>
      </c>
      <c r="F40" s="22">
        <v>16</v>
      </c>
      <c r="G40" s="22">
        <v>16</v>
      </c>
      <c r="H40" s="22">
        <v>0</v>
      </c>
      <c r="I40" s="22">
        <v>0</v>
      </c>
      <c r="J40" s="22">
        <v>2</v>
      </c>
      <c r="K40" s="22">
        <v>0</v>
      </c>
      <c r="L40" s="23">
        <f>E40/F40</f>
        <v>0</v>
      </c>
      <c r="M40" s="23">
        <f>G40/F40</f>
        <v>1</v>
      </c>
      <c r="N40" s="24">
        <f>(I40+J40+K40)/G40</f>
        <v>0.125</v>
      </c>
      <c r="O40" s="58" t="s">
        <v>37</v>
      </c>
      <c r="P40" s="59" t="s">
        <v>38</v>
      </c>
    </row>
    <row r="41" spans="1:16" ht="17.5" x14ac:dyDescent="0.25">
      <c r="A41" s="38"/>
      <c r="B41" s="26" t="s">
        <v>43</v>
      </c>
      <c r="C41" s="22"/>
      <c r="D41" s="22"/>
      <c r="E41" s="22"/>
      <c r="F41" s="22"/>
      <c r="G41" s="22"/>
      <c r="H41" s="22"/>
      <c r="I41" s="22"/>
      <c r="J41" s="22"/>
      <c r="K41" s="22"/>
      <c r="L41" s="27">
        <f>(L40)/1</f>
        <v>0</v>
      </c>
      <c r="M41" s="27">
        <f>(M40)/1</f>
        <v>1</v>
      </c>
      <c r="N41" s="24"/>
      <c r="O41" s="58"/>
      <c r="P41" s="59"/>
    </row>
    <row r="42" spans="1:16" ht="17.5" x14ac:dyDescent="0.25">
      <c r="A42" s="38" t="s">
        <v>117</v>
      </c>
      <c r="B42" s="57" t="s">
        <v>142</v>
      </c>
      <c r="C42" s="22" t="s">
        <v>118</v>
      </c>
      <c r="D42" s="22" t="s">
        <v>114</v>
      </c>
      <c r="E42" s="22">
        <v>0</v>
      </c>
      <c r="F42" s="22">
        <v>42</v>
      </c>
      <c r="G42" s="22">
        <v>42</v>
      </c>
      <c r="H42" s="22">
        <v>0</v>
      </c>
      <c r="I42" s="22">
        <v>0</v>
      </c>
      <c r="J42" s="22">
        <v>0</v>
      </c>
      <c r="K42" s="22">
        <v>0</v>
      </c>
      <c r="L42" s="23">
        <f>E42/F42</f>
        <v>0</v>
      </c>
      <c r="M42" s="23">
        <f>G42/F42</f>
        <v>1</v>
      </c>
      <c r="N42" s="23">
        <f>(I42+J42+K42)/G42</f>
        <v>0</v>
      </c>
      <c r="O42" s="58" t="s">
        <v>119</v>
      </c>
      <c r="P42" s="59" t="s">
        <v>68</v>
      </c>
    </row>
    <row r="43" spans="1:16" ht="17.5" x14ac:dyDescent="0.25">
      <c r="A43" s="38"/>
      <c r="B43" s="26" t="s">
        <v>43</v>
      </c>
      <c r="C43" s="22"/>
      <c r="D43" s="22"/>
      <c r="E43" s="22"/>
      <c r="F43" s="22"/>
      <c r="G43" s="22"/>
      <c r="H43" s="22"/>
      <c r="I43" s="22"/>
      <c r="J43" s="22"/>
      <c r="K43" s="22"/>
      <c r="L43" s="27">
        <f>(L42)/1</f>
        <v>0</v>
      </c>
      <c r="M43" s="27">
        <f>(M42)/1</f>
        <v>1</v>
      </c>
      <c r="N43" s="24"/>
      <c r="O43" s="58"/>
      <c r="P43" s="59"/>
    </row>
    <row r="44" spans="1:16" ht="17.5" x14ac:dyDescent="0.25">
      <c r="A44" s="38" t="s">
        <v>120</v>
      </c>
      <c r="B44" s="21" t="s">
        <v>121</v>
      </c>
      <c r="C44" s="22" t="s">
        <v>122</v>
      </c>
      <c r="D44" s="22" t="s">
        <v>20</v>
      </c>
      <c r="E44" s="22">
        <v>0</v>
      </c>
      <c r="F44" s="22">
        <v>31</v>
      </c>
      <c r="G44" s="22">
        <v>31</v>
      </c>
      <c r="H44" s="22">
        <v>0</v>
      </c>
      <c r="I44" s="22">
        <v>5</v>
      </c>
      <c r="J44" s="22">
        <v>0</v>
      </c>
      <c r="K44" s="22">
        <v>0</v>
      </c>
      <c r="L44" s="23">
        <f>E44/F44</f>
        <v>0</v>
      </c>
      <c r="M44" s="23">
        <f>G44/F44</f>
        <v>1</v>
      </c>
      <c r="N44" s="24">
        <f>(I44+J44+K44)/G44</f>
        <v>0.16129032258064499</v>
      </c>
      <c r="O44" s="58" t="s">
        <v>123</v>
      </c>
      <c r="P44" s="59" t="s">
        <v>77</v>
      </c>
    </row>
    <row r="45" spans="1:16" ht="17.5" x14ac:dyDescent="0.25">
      <c r="A45" s="38"/>
      <c r="B45" s="26" t="s">
        <v>43</v>
      </c>
      <c r="C45" s="22"/>
      <c r="D45" s="22"/>
      <c r="E45" s="22"/>
      <c r="F45" s="22"/>
      <c r="G45" s="22"/>
      <c r="H45" s="22"/>
      <c r="I45" s="22"/>
      <c r="J45" s="22"/>
      <c r="K45" s="22"/>
      <c r="L45" s="27">
        <f>(L44)/1</f>
        <v>0</v>
      </c>
      <c r="M45" s="27">
        <f>(M44)/1</f>
        <v>1</v>
      </c>
      <c r="N45" s="24"/>
      <c r="O45" s="58"/>
      <c r="P45" s="59"/>
    </row>
    <row r="46" spans="1:16" ht="17.5" x14ac:dyDescent="0.25">
      <c r="A46" s="39" t="s">
        <v>124</v>
      </c>
      <c r="B46" s="21" t="s">
        <v>125</v>
      </c>
      <c r="C46" s="22" t="s">
        <v>118</v>
      </c>
      <c r="D46" s="22" t="s">
        <v>52</v>
      </c>
      <c r="E46" s="22">
        <v>0</v>
      </c>
      <c r="F46" s="22">
        <v>15</v>
      </c>
      <c r="G46" s="22">
        <v>15</v>
      </c>
      <c r="H46" s="22">
        <v>0</v>
      </c>
      <c r="I46" s="22">
        <v>0</v>
      </c>
      <c r="J46" s="22">
        <v>0</v>
      </c>
      <c r="K46" s="22">
        <v>0</v>
      </c>
      <c r="L46" s="23">
        <f>E46/F46</f>
        <v>0</v>
      </c>
      <c r="M46" s="23">
        <f>G46/F46</f>
        <v>1</v>
      </c>
      <c r="N46" s="23">
        <f>(I46+J46+K46)/G46</f>
        <v>0</v>
      </c>
      <c r="O46" s="58" t="s">
        <v>126</v>
      </c>
      <c r="P46" s="63" t="s">
        <v>127</v>
      </c>
    </row>
    <row r="47" spans="1:16" ht="17.5" x14ac:dyDescent="0.25">
      <c r="A47" s="41"/>
      <c r="B47" s="26" t="s">
        <v>43</v>
      </c>
      <c r="C47" s="22"/>
      <c r="D47" s="22"/>
      <c r="E47" s="22"/>
      <c r="F47" s="22"/>
      <c r="G47" s="22"/>
      <c r="H47" s="22"/>
      <c r="I47" s="22"/>
      <c r="J47" s="22"/>
      <c r="K47" s="22"/>
      <c r="L47" s="27">
        <f>L46</f>
        <v>0</v>
      </c>
      <c r="M47" s="27">
        <f>M46</f>
        <v>1</v>
      </c>
      <c r="N47" s="24"/>
      <c r="O47" s="58"/>
      <c r="P47" s="63"/>
    </row>
    <row r="48" spans="1:16" ht="17.5" x14ac:dyDescent="0.25">
      <c r="A48" s="39" t="s">
        <v>128</v>
      </c>
      <c r="B48" s="21" t="s">
        <v>129</v>
      </c>
      <c r="C48" s="22" t="s">
        <v>130</v>
      </c>
      <c r="D48" s="22" t="s">
        <v>51</v>
      </c>
      <c r="E48" s="22">
        <v>0</v>
      </c>
      <c r="F48" s="22">
        <v>40</v>
      </c>
      <c r="G48" s="22">
        <v>40</v>
      </c>
      <c r="H48" s="22">
        <v>0</v>
      </c>
      <c r="I48" s="22">
        <v>0</v>
      </c>
      <c r="J48" s="22">
        <v>5</v>
      </c>
      <c r="K48" s="22">
        <v>0</v>
      </c>
      <c r="L48" s="23">
        <f>E48/F48</f>
        <v>0</v>
      </c>
      <c r="M48" s="23">
        <f>G48/F48</f>
        <v>1</v>
      </c>
      <c r="N48" s="24">
        <f>(I48+J48+K48)/G48</f>
        <v>0.125</v>
      </c>
      <c r="O48" s="58" t="s">
        <v>131</v>
      </c>
      <c r="P48" s="63" t="s">
        <v>42</v>
      </c>
    </row>
    <row r="49" spans="1:17" ht="17.5" x14ac:dyDescent="0.25">
      <c r="A49" s="41"/>
      <c r="B49" s="26" t="s">
        <v>43</v>
      </c>
      <c r="C49" s="22"/>
      <c r="D49" s="22"/>
      <c r="E49" s="22"/>
      <c r="F49" s="22"/>
      <c r="G49" s="22"/>
      <c r="H49" s="22"/>
      <c r="I49" s="22"/>
      <c r="J49" s="22"/>
      <c r="K49" s="22"/>
      <c r="L49" s="27">
        <f>L48</f>
        <v>0</v>
      </c>
      <c r="M49" s="27">
        <f>M48</f>
        <v>1</v>
      </c>
      <c r="N49" s="24"/>
      <c r="O49" s="58"/>
      <c r="P49" s="63"/>
    </row>
    <row r="50" spans="1:17" ht="17.5" x14ac:dyDescent="0.25">
      <c r="A50" s="20" t="s">
        <v>132</v>
      </c>
      <c r="B50" s="33" t="s">
        <v>133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5"/>
    </row>
    <row r="51" spans="1:17" ht="17.5" x14ac:dyDescent="0.25">
      <c r="A51" s="20" t="s">
        <v>134</v>
      </c>
      <c r="B51" s="33" t="s">
        <v>133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5"/>
    </row>
    <row r="52" spans="1:17" ht="17.5" x14ac:dyDescent="0.25">
      <c r="A52" s="20" t="s">
        <v>135</v>
      </c>
      <c r="B52" s="33" t="s">
        <v>133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5"/>
    </row>
    <row r="53" spans="1:17" ht="17.5" customHeight="1" x14ac:dyDescent="0.25">
      <c r="A53" s="42" t="s">
        <v>136</v>
      </c>
      <c r="B53" s="45" t="s">
        <v>137</v>
      </c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7"/>
      <c r="Q53" s="29"/>
    </row>
    <row r="54" spans="1:17" ht="17.5" customHeight="1" x14ac:dyDescent="0.25">
      <c r="A54" s="43"/>
      <c r="B54" s="48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50"/>
    </row>
    <row r="55" spans="1:17" ht="17.5" customHeight="1" x14ac:dyDescent="0.25">
      <c r="A55" s="43"/>
      <c r="B55" s="48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50"/>
    </row>
    <row r="56" spans="1:17" ht="17.5" customHeight="1" x14ac:dyDescent="0.25">
      <c r="A56" s="44"/>
      <c r="B56" s="51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3"/>
    </row>
    <row r="57" spans="1:17" ht="17.5" x14ac:dyDescent="0.25">
      <c r="A57" s="30" t="s">
        <v>138</v>
      </c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</row>
  </sheetData>
  <mergeCells count="22">
    <mergeCell ref="B53:P56"/>
    <mergeCell ref="A42:A43"/>
    <mergeCell ref="A44:A45"/>
    <mergeCell ref="A46:A47"/>
    <mergeCell ref="A48:A49"/>
    <mergeCell ref="A53:A56"/>
    <mergeCell ref="A1:P1"/>
    <mergeCell ref="B50:P50"/>
    <mergeCell ref="B51:P51"/>
    <mergeCell ref="B52:P52"/>
    <mergeCell ref="B57:P57"/>
    <mergeCell ref="A3:A9"/>
    <mergeCell ref="A10:A13"/>
    <mergeCell ref="A14:A17"/>
    <mergeCell ref="A18:A21"/>
    <mergeCell ref="A22:A24"/>
    <mergeCell ref="A25:A27"/>
    <mergeCell ref="A28:A30"/>
    <mergeCell ref="A31:A33"/>
    <mergeCell ref="A34:A36"/>
    <mergeCell ref="A37:A39"/>
    <mergeCell ref="A40:A41"/>
  </mergeCells>
  <phoneticPr fontId="14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zoomScale="75" zoomScaleNormal="75" workbookViewId="0">
      <selection activeCell="E21" sqref="E21"/>
    </sheetView>
  </sheetViews>
  <sheetFormatPr defaultColWidth="9.6328125" defaultRowHeight="14" x14ac:dyDescent="0.25"/>
  <cols>
    <col min="1" max="1" width="63.453125" customWidth="1"/>
    <col min="2" max="2" width="10.7265625" customWidth="1"/>
    <col min="3" max="3" width="9.453125"/>
    <col min="4" max="4" width="63.453125" customWidth="1"/>
    <col min="5" max="5" width="11.90625" customWidth="1"/>
    <col min="6" max="6" width="13.453125" customWidth="1"/>
    <col min="7" max="7" width="55" customWidth="1"/>
  </cols>
  <sheetData>
    <row r="1" spans="1:6" ht="23" x14ac:dyDescent="0.25">
      <c r="A1" s="54" t="s">
        <v>139</v>
      </c>
      <c r="B1" s="55"/>
      <c r="C1" s="1"/>
      <c r="D1" s="54" t="s">
        <v>140</v>
      </c>
      <c r="E1" s="54"/>
      <c r="F1" s="54"/>
    </row>
    <row r="2" spans="1:6" ht="25.5" x14ac:dyDescent="0.25">
      <c r="A2" s="2"/>
      <c r="B2" s="2"/>
      <c r="C2" s="2"/>
      <c r="D2" s="2"/>
      <c r="E2" s="2"/>
      <c r="F2" s="2"/>
    </row>
    <row r="3" spans="1:6" ht="21" x14ac:dyDescent="0.25">
      <c r="A3" s="3" t="s">
        <v>1</v>
      </c>
      <c r="B3" s="4" t="s">
        <v>12</v>
      </c>
      <c r="D3" s="3" t="s">
        <v>1</v>
      </c>
      <c r="E3" s="4" t="s">
        <v>13</v>
      </c>
      <c r="F3" s="3" t="s">
        <v>141</v>
      </c>
    </row>
    <row r="4" spans="1:6" ht="21" x14ac:dyDescent="0.25">
      <c r="A4" s="5" t="s">
        <v>17</v>
      </c>
      <c r="B4" s="6">
        <v>0</v>
      </c>
      <c r="D4" s="5" t="s">
        <v>97</v>
      </c>
      <c r="E4" s="7">
        <f>VLOOKUP(D4,学风通报!A2:M49,13,TRUE)</f>
        <v>1</v>
      </c>
      <c r="F4" s="8">
        <v>1</v>
      </c>
    </row>
    <row r="5" spans="1:6" ht="21" x14ac:dyDescent="0.25">
      <c r="A5" s="5" t="s">
        <v>116</v>
      </c>
      <c r="B5" s="7">
        <v>0</v>
      </c>
      <c r="D5" s="5" t="s">
        <v>117</v>
      </c>
      <c r="E5" s="7">
        <f>VLOOKUP(D5,学风通报!A3:M50,13,FALSE)</f>
        <v>1</v>
      </c>
      <c r="F5" s="8">
        <v>1</v>
      </c>
    </row>
    <row r="6" spans="1:6" ht="21" x14ac:dyDescent="0.25">
      <c r="A6" s="5" t="s">
        <v>81</v>
      </c>
      <c r="B6" s="7">
        <v>0</v>
      </c>
      <c r="D6" s="5" t="s">
        <v>110</v>
      </c>
      <c r="E6" s="7">
        <f>VLOOKUP(D6,学风通报!A4:M51,13,FALSE)</f>
        <v>1</v>
      </c>
      <c r="F6" s="8">
        <v>1</v>
      </c>
    </row>
    <row r="7" spans="1:6" ht="21" x14ac:dyDescent="0.25">
      <c r="A7" s="5" t="s">
        <v>117</v>
      </c>
      <c r="B7" s="7">
        <v>0</v>
      </c>
      <c r="D7" s="5" t="s">
        <v>116</v>
      </c>
      <c r="E7" s="7">
        <f>VLOOKUP(D7,学风通报!A7:M54,13,FALSE)</f>
        <v>1</v>
      </c>
      <c r="F7" s="8">
        <v>1</v>
      </c>
    </row>
    <row r="8" spans="1:6" ht="21" x14ac:dyDescent="0.25">
      <c r="A8" s="5" t="s">
        <v>97</v>
      </c>
      <c r="B8" s="7">
        <v>0</v>
      </c>
      <c r="D8" s="5" t="s">
        <v>44</v>
      </c>
      <c r="E8" s="7">
        <f>VLOOKUP(D8,学风通报!A8:M55,13,FALSE)</f>
        <v>1</v>
      </c>
      <c r="F8" s="8">
        <v>1</v>
      </c>
    </row>
    <row r="9" spans="1:6" ht="21" x14ac:dyDescent="0.25">
      <c r="A9" s="5" t="s">
        <v>54</v>
      </c>
      <c r="B9" s="7">
        <v>0</v>
      </c>
      <c r="D9" s="5" t="s">
        <v>17</v>
      </c>
      <c r="E9" s="7">
        <v>1</v>
      </c>
      <c r="F9" s="8">
        <v>1</v>
      </c>
    </row>
    <row r="10" spans="1:6" ht="21" x14ac:dyDescent="0.25">
      <c r="A10" s="5" t="s">
        <v>120</v>
      </c>
      <c r="B10" s="7">
        <v>0</v>
      </c>
      <c r="D10" s="5" t="s">
        <v>120</v>
      </c>
      <c r="E10" s="7">
        <f>VLOOKUP(D10,学风通报!A11:M58,13,FALSE)</f>
        <v>1</v>
      </c>
      <c r="F10" s="8">
        <v>1</v>
      </c>
    </row>
    <row r="11" spans="1:6" ht="21" x14ac:dyDescent="0.25">
      <c r="A11" s="5" t="s">
        <v>44</v>
      </c>
      <c r="B11" s="7">
        <v>0</v>
      </c>
      <c r="D11" s="9" t="s">
        <v>128</v>
      </c>
      <c r="E11" s="7">
        <f>VLOOKUP(D11,学风通报!A13:M60,13,FALSE)</f>
        <v>1</v>
      </c>
      <c r="F11" s="8">
        <v>1</v>
      </c>
    </row>
    <row r="12" spans="1:6" ht="21" x14ac:dyDescent="0.25">
      <c r="A12" s="5" t="s">
        <v>110</v>
      </c>
      <c r="B12" s="7">
        <v>0</v>
      </c>
      <c r="D12" s="9" t="s">
        <v>66</v>
      </c>
      <c r="E12" s="7">
        <f>VLOOKUP(D12,学风通报!A14:M61,13,FALSE)</f>
        <v>1</v>
      </c>
      <c r="F12" s="8">
        <v>1</v>
      </c>
    </row>
    <row r="13" spans="1:6" ht="21" x14ac:dyDescent="0.25">
      <c r="A13" s="10" t="s">
        <v>88</v>
      </c>
      <c r="B13" s="7">
        <v>0</v>
      </c>
      <c r="D13" s="9" t="s">
        <v>97</v>
      </c>
      <c r="E13" s="7">
        <f>VLOOKUP(D13,学风通报!A15:M62,13,FALSE)</f>
        <v>1</v>
      </c>
      <c r="F13" s="8">
        <v>1</v>
      </c>
    </row>
    <row r="14" spans="1:6" ht="21" x14ac:dyDescent="0.25">
      <c r="A14" s="10" t="s">
        <v>73</v>
      </c>
      <c r="B14" s="7">
        <v>0</v>
      </c>
      <c r="D14" s="9" t="s">
        <v>104</v>
      </c>
      <c r="E14" s="7">
        <f>VLOOKUP(D14,学风通报!A16:M63,13,FALSE)</f>
        <v>1</v>
      </c>
      <c r="F14" s="8">
        <v>1</v>
      </c>
    </row>
    <row r="15" spans="1:6" ht="21" x14ac:dyDescent="0.25">
      <c r="A15" s="9" t="s">
        <v>128</v>
      </c>
      <c r="B15" s="11">
        <v>0</v>
      </c>
      <c r="D15" s="5" t="s">
        <v>81</v>
      </c>
      <c r="E15" s="12">
        <v>0.98080000000000001</v>
      </c>
      <c r="F15" s="8">
        <v>12</v>
      </c>
    </row>
    <row r="16" spans="1:6" ht="21" x14ac:dyDescent="0.25">
      <c r="A16" s="9" t="s">
        <v>66</v>
      </c>
      <c r="B16" s="11">
        <v>0</v>
      </c>
      <c r="D16" s="5" t="s">
        <v>73</v>
      </c>
      <c r="E16" s="12">
        <v>0.96970000000000001</v>
      </c>
      <c r="F16" s="8">
        <v>13</v>
      </c>
    </row>
    <row r="17" spans="1:6" ht="21" x14ac:dyDescent="0.25">
      <c r="A17" s="9" t="s">
        <v>97</v>
      </c>
      <c r="B17" s="11">
        <v>0</v>
      </c>
      <c r="D17" s="5" t="s">
        <v>54</v>
      </c>
      <c r="E17" s="12">
        <v>0.9506</v>
      </c>
      <c r="F17" s="8">
        <v>14</v>
      </c>
    </row>
    <row r="18" spans="1:6" ht="21" x14ac:dyDescent="0.25">
      <c r="A18" s="9" t="s">
        <v>104</v>
      </c>
      <c r="B18" s="11">
        <v>0</v>
      </c>
      <c r="D18" s="5" t="s">
        <v>88</v>
      </c>
      <c r="E18" s="12">
        <v>0.8216</v>
      </c>
      <c r="F18" s="8">
        <v>15</v>
      </c>
    </row>
  </sheetData>
  <sortState xmlns:xlrd2="http://schemas.microsoft.com/office/spreadsheetml/2017/richdata2" ref="D4:F14">
    <sortCondition ref="F4:F14"/>
  </sortState>
  <mergeCells count="2">
    <mergeCell ref="A1:B1"/>
    <mergeCell ref="D1:F1"/>
  </mergeCells>
  <phoneticPr fontId="1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学风通报</vt:lpstr>
      <vt:lpstr>学院排名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陈楚妍</dc:creator>
  <cp:lastModifiedBy>妍彤 陈</cp:lastModifiedBy>
  <dcterms:created xsi:type="dcterms:W3CDTF">2023-05-12T19:15:00Z</dcterms:created>
  <dcterms:modified xsi:type="dcterms:W3CDTF">2026-03-17T02:29:37Z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40ED72BDDD974657822DD276073C0A88_13</vt:lpwstr>
  </property>
  <property fmtid="{D5CDD505-2E9C-101B-9397-08002B2CF9AE}" pid="4" name="CalculationRule">
    <vt:i4>0</vt:i4>
  </property>
</Properties>
</file>